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drawings/drawing2.xml" ContentType="application/vnd.openxmlformats-officedocument.drawing+xml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drawings/drawing3.xml" ContentType="application/vnd.openxmlformats-officedocument.drawing+xml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comments2.xml" ContentType="application/vnd.openxmlformats-officedocument.spreadsheetml.comments+xml"/>
  <Override PartName="/xl/printerSettings/printerSettings18.bin" ContentType="application/vnd.openxmlformats-officedocument.spreadsheetml.printerSettings"/>
  <Override PartName="/xl/drawings/drawing4.xml" ContentType="application/vnd.openxmlformats-officedocument.drawing+xml"/>
  <Override PartName="/xl/printerSettings/printerSettings19.bin" ContentType="application/vnd.openxmlformats-officedocument.spreadsheetml.printerSettings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printerSettings/printerSettings20.bin" ContentType="application/vnd.openxmlformats-officedocument.spreadsheetml.printerSettings"/>
  <Override PartName="/xl/drawings/drawing6.xml" ContentType="application/vnd.openxmlformats-officedocument.drawing+xml"/>
  <Override PartName="/xl/printerSettings/printerSettings21.bin" ContentType="application/vnd.openxmlformats-officedocument.spreadsheetml.printerSettings"/>
  <Override PartName="/xl/drawings/drawing7.xml" ContentType="application/vnd.openxmlformats-officedocument.drawing+xml"/>
  <Override PartName="/xl/printerSettings/printerSettings22.bin" ContentType="application/vnd.openxmlformats-officedocument.spreadsheetml.printerSettings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printerSettings/printerSettings23.bin" ContentType="application/vnd.openxmlformats-officedocument.spreadsheetml.printerSettings"/>
  <Override PartName="/xl/drawings/drawing9.xml" ContentType="application/vnd.openxmlformats-officedocument.drawing+xml"/>
  <Override PartName="/xl/printerSettings/printerSettings24.bin" ContentType="application/vnd.openxmlformats-officedocument.spreadsheetml.printerSettings"/>
  <Override PartName="/xl/drawings/drawing10.xml" ContentType="application/vnd.openxmlformats-officedocument.drawing+xml"/>
  <Override PartName="/xl/printerSettings/printerSettings25.bin" ContentType="application/vnd.openxmlformats-officedocument.spreadsheetml.printerSettings"/>
  <Override PartName="/xl/printerSettings/printerSettings26.bin" ContentType="application/vnd.openxmlformats-officedocument.spreadsheetml.printerSettings"/>
  <Override PartName="/xl/printerSettings/printerSettings27.bin" ContentType="application/vnd.openxmlformats-officedocument.spreadsheetml.printerSettings"/>
  <Override PartName="/xl/printerSettings/printerSettings28.bin" ContentType="application/vnd.openxmlformats-officedocument.spreadsheetml.printerSettings"/>
  <Override PartName="/xl/drawings/drawing11.xml" ContentType="application/vnd.openxmlformats-officedocument.drawing+xml"/>
  <Override PartName="/xl/printerSettings/printerSettings29.bin" ContentType="application/vnd.openxmlformats-officedocument.spreadsheetml.printerSettings"/>
  <Override PartName="/xl/drawings/drawing12.xml" ContentType="application/vnd.openxmlformats-officedocument.drawing+xml"/>
  <Override PartName="/xl/printerSettings/printerSettings30.bin" ContentType="application/vnd.openxmlformats-officedocument.spreadsheetml.printerSettings"/>
  <Override PartName="/xl/printerSettings/printerSettings31.bin" ContentType="application/vnd.openxmlformats-officedocument.spreadsheetml.printerSettings"/>
  <Override PartName="/xl/printerSettings/printerSettings32.bin" ContentType="application/vnd.openxmlformats-officedocument.spreadsheetml.printerSettings"/>
  <Override PartName="/xl/drawings/drawing13.xml" ContentType="application/vnd.openxmlformats-officedocument.drawing+xml"/>
  <Override PartName="/xl/printerSettings/printerSettings33.bin" ContentType="application/vnd.openxmlformats-officedocument.spreadsheetml.printerSettings"/>
  <Override PartName="/xl/drawings/drawing14.xml" ContentType="application/vnd.openxmlformats-officedocument.drawing+xml"/>
  <Override PartName="/xl/printerSettings/printerSettings34.bin" ContentType="application/vnd.openxmlformats-officedocument.spreadsheetml.printerSettings"/>
  <Override PartName="/xl/printerSettings/printerSettings35.bin" ContentType="application/vnd.openxmlformats-officedocument.spreadsheetml.printerSettings"/>
  <Override PartName="/xl/printerSettings/printerSettings36.bin" ContentType="application/vnd.openxmlformats-officedocument.spreadsheetml.printerSettings"/>
  <Override PartName="/xl/printerSettings/printerSettings37.bin" ContentType="application/vnd.openxmlformats-officedocument.spreadsheetml.printerSettings"/>
  <Override PartName="/xl/printerSettings/printerSettings38.bin" ContentType="application/vnd.openxmlformats-officedocument.spreadsheetml.printerSettings"/>
  <Override PartName="/xl/comments5.xml" ContentType="application/vnd.openxmlformats-officedocument.spreadsheetml.comments+xml"/>
  <Override PartName="/xl/printerSettings/printerSettings39.bin" ContentType="application/vnd.openxmlformats-officedocument.spreadsheetml.printerSettings"/>
  <Override PartName="/xl/printerSettings/printerSettings40.bin" ContentType="application/vnd.openxmlformats-officedocument.spreadsheetml.printerSettings"/>
  <Override PartName="/xl/drawings/drawing15.xml" ContentType="application/vnd.openxmlformats-officedocument.drawing+xml"/>
  <Override PartName="/xl/printerSettings/printerSettings41.bin" ContentType="application/vnd.openxmlformats-officedocument.spreadsheetml.printerSettings"/>
  <Override PartName="/xl/printerSettings/printerSettings42.bin" ContentType="application/vnd.openxmlformats-officedocument.spreadsheetml.printerSettings"/>
  <Override PartName="/xl/printerSettings/printerSettings43.bin" ContentType="application/vnd.openxmlformats-officedocument.spreadsheetml.printerSettings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ifefinancial-my.sharepoint.com/personal/charilyn_chua_sunlife_com/Documents/SAP/SLFPI/INSURANCE COMMISION/Annual Statement/2024/For uploading/"/>
    </mc:Choice>
  </mc:AlternateContent>
  <xr:revisionPtr revIDLastSave="1723" documentId="8_{8C4F7BA1-5A75-4A78-BB0E-F7068B54C719}" xr6:coauthVersionLast="47" xr6:coauthVersionMax="47" xr10:uidLastSave="{8A028FC0-AE4D-4A23-8A01-DA533FC80824}"/>
  <bookViews>
    <workbookView xWindow="-120" yWindow="-120" windowWidth="29040" windowHeight="17640" tabRatio="935" firstSheet="19" activeTab="31" xr2:uid="{00000000-000D-0000-FFFF-FFFF00000000}"/>
  </bookViews>
  <sheets>
    <sheet name="Summary of Changes" sheetId="131" r:id="rId1"/>
    <sheet name="Cover" sheetId="118" r:id="rId2"/>
    <sheet name="CONTENTS" sheetId="84" r:id="rId3"/>
    <sheet name="Co Info " sheetId="117" r:id="rId4"/>
    <sheet name="Co Info Annex" sheetId="127" r:id="rId5"/>
    <sheet name="Exh1-BS" sheetId="89" r:id="rId6"/>
    <sheet name="Exh 2 -IS" sheetId="45" r:id="rId7"/>
    <sheet name="Exh 3 TF-dep" sheetId="119" r:id="rId8"/>
    <sheet name="Exh 4-TF-Wdr" sheetId="8" r:id="rId9"/>
    <sheet name="Exh 5-Sales" sheetId="53" r:id="rId10"/>
    <sheet name="Exh 6-Pol" sheetId="32" r:id="rId11"/>
    <sheet name="Exh 7-AvailPlan" sheetId="40" r:id="rId12"/>
    <sheet name="Exh 8-Claims" sheetId="30" r:id="rId13"/>
    <sheet name="1-ITF" sheetId="108" r:id="rId14"/>
    <sheet name="2-IPF" sheetId="50" r:id="rId15"/>
    <sheet name="3-1 CA-GS" sheetId="126" r:id="rId16"/>
    <sheet name="3-2 CA-COH CIB " sheetId="123" r:id="rId17"/>
    <sheet name="Sheet1" sheetId="135" state="hidden" r:id="rId18"/>
    <sheet name="3-3 CA-MF UITF" sheetId="100" r:id="rId19"/>
    <sheet name="3-4 CA-STI" sheetId="101" r:id="rId20"/>
    <sheet name="3-5 CA-CB" sheetId="102" r:id="rId21"/>
    <sheet name="3-6 CA-ML" sheetId="73" r:id="rId22"/>
    <sheet name="3-7 CA-PL" sheetId="74" r:id="rId23"/>
    <sheet name="3-8 CA-S" sheetId="103" r:id="rId24"/>
    <sheet name="3-9 CA-RE" sheetId="76" r:id="rId25"/>
    <sheet name="3-10 CA-OI" sheetId="77" r:id="rId26"/>
    <sheet name="3-11 CA-REC TRUSTEE" sheetId="129" r:id="rId27"/>
    <sheet name="3-12 CA-AII" sheetId="78" r:id="rId28"/>
    <sheet name="3-13 CA-AR NR" sheetId="17" r:id="rId29"/>
    <sheet name="3-14 CA-PPE" sheetId="36" r:id="rId30"/>
    <sheet name="3-15 CA-INV" sheetId="79" r:id="rId31"/>
    <sheet name="3-16 CA-OA" sheetId="80" r:id="rId32"/>
    <sheet name="4 PNR" sheetId="128" r:id="rId33"/>
    <sheet name="5 IPR" sheetId="112" r:id="rId34"/>
    <sheet name="6 OR" sheetId="113" r:id="rId35"/>
    <sheet name="7 PBP" sheetId="125" r:id="rId36"/>
    <sheet name="8 PD" sheetId="52" r:id="rId37"/>
    <sheet name=" 9 CBR" sheetId="114" r:id="rId38"/>
    <sheet name="10 AP NP" sheetId="24" r:id="rId39"/>
    <sheet name="11 TxP" sheetId="81" r:id="rId40"/>
    <sheet name="12 AE" sheetId="82" r:id="rId41"/>
    <sheet name="13 OL" sheetId="37" r:id="rId42"/>
    <sheet name="14 SHE" sheetId="29" r:id="rId43"/>
    <sheet name="15 TB" sheetId="134" r:id="rId44"/>
    <sheet name="16 Recon" sheetId="132" r:id="rId45"/>
    <sheet name="Appendix A.1" sheetId="130" r:id="rId46"/>
    <sheet name="Appendix A.2" sheetId="133" r:id="rId47"/>
    <sheet name="Cert" sheetId="88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_Key1" localSheetId="37" hidden="1">[1]V!#REF!</definedName>
    <definedName name="_Key1" localSheetId="15" hidden="1">[1]V!#REF!</definedName>
    <definedName name="_Key1" localSheetId="16" hidden="1">[1]V!#REF!</definedName>
    <definedName name="_Key1" localSheetId="33" hidden="1">[1]V!#REF!</definedName>
    <definedName name="_Key1" localSheetId="34" hidden="1">[1]V!#REF!</definedName>
    <definedName name="_Key1" localSheetId="35" hidden="1">[1]V!#REF!</definedName>
    <definedName name="_Key1" hidden="1">[1]V!#REF!</definedName>
    <definedName name="_SFC1">[2]S!$C$23</definedName>
    <definedName name="_Sort" localSheetId="37" hidden="1">[1]V!#REF!</definedName>
    <definedName name="_Sort" localSheetId="15" hidden="1">[1]V!#REF!</definedName>
    <definedName name="_Sort" localSheetId="16" hidden="1">[1]V!#REF!</definedName>
    <definedName name="_Sort" localSheetId="33" hidden="1">[1]V!#REF!</definedName>
    <definedName name="_Sort" localSheetId="34" hidden="1">[1]V!#REF!</definedName>
    <definedName name="_Sort" localSheetId="35" hidden="1">[1]V!#REF!</definedName>
    <definedName name="_Sort" localSheetId="45" hidden="1">[1]V!#REF!</definedName>
    <definedName name="_Sort" hidden="1">[1]V!#REF!</definedName>
    <definedName name="a">[3]RI!$I$21</definedName>
    <definedName name="aa">[4]syn!$C$18</definedName>
    <definedName name="ABC" localSheetId="37">[2]RI!#REF!</definedName>
    <definedName name="ABC" localSheetId="15">[2]RI!#REF!</definedName>
    <definedName name="ABC" localSheetId="16">[2]RI!#REF!</definedName>
    <definedName name="ABC" localSheetId="33">[2]RI!#REF!</definedName>
    <definedName name="ABC" localSheetId="34">[2]RI!#REF!</definedName>
    <definedName name="ABC" localSheetId="35">[2]RI!#REF!</definedName>
    <definedName name="ABC" localSheetId="45">[2]RI!#REF!</definedName>
    <definedName name="ABC">[2]RI!#REF!</definedName>
    <definedName name="AII" localSheetId="15">#REF!</definedName>
    <definedName name="AII" localSheetId="16">#REF!</definedName>
    <definedName name="AII" localSheetId="35">#REF!</definedName>
    <definedName name="AII" localSheetId="45">#REF!</definedName>
    <definedName name="AII">#REF!</definedName>
    <definedName name="AOD" localSheetId="45">[5]S!$A$3</definedName>
    <definedName name="AOD">[6]S!$A$3</definedName>
    <definedName name="AS" localSheetId="37">#REF!</definedName>
    <definedName name="AS" localSheetId="13">'[7]Co Info'!$A$1</definedName>
    <definedName name="AS" localSheetId="15">#REF!</definedName>
    <definedName name="AS" localSheetId="16">#REF!</definedName>
    <definedName name="AS" localSheetId="18">#REF!</definedName>
    <definedName name="AS" localSheetId="19">#REF!</definedName>
    <definedName name="AS" localSheetId="20">#REF!</definedName>
    <definedName name="AS" localSheetId="23">#REF!</definedName>
    <definedName name="AS" localSheetId="33">#REF!</definedName>
    <definedName name="AS" localSheetId="34">#REF!</definedName>
    <definedName name="AS" localSheetId="35">#REF!</definedName>
    <definedName name="AS" localSheetId="45">#REF!</definedName>
    <definedName name="AS" localSheetId="47">'[8]Co Info'!$A$1</definedName>
    <definedName name="AS" localSheetId="3">'Co Info '!$B$1</definedName>
    <definedName name="AS" localSheetId="1">#REF!</definedName>
    <definedName name="AS" localSheetId="9">'[9]Co Info'!$A$1</definedName>
    <definedName name="AS" localSheetId="5">'[8]Co Info'!$A$1</definedName>
    <definedName name="AS">#REF!</definedName>
    <definedName name="assets" localSheetId="45">[10]BS!$D$27</definedName>
    <definedName name="assets">[11]BS!$D$27</definedName>
    <definedName name="B" localSheetId="15">#REF!</definedName>
    <definedName name="B" localSheetId="16">#REF!</definedName>
    <definedName name="B" localSheetId="35">#REF!</definedName>
    <definedName name="B" localSheetId="45">#REF!</definedName>
    <definedName name="B">#REF!</definedName>
    <definedName name="bank" localSheetId="15">#REF!</definedName>
    <definedName name="bank" localSheetId="16">#REF!</definedName>
    <definedName name="bank" localSheetId="35">#REF!</definedName>
    <definedName name="bank" localSheetId="45">#REF!</definedName>
    <definedName name="bank">#REF!</definedName>
    <definedName name="bi" localSheetId="37">[12]B!#REF!</definedName>
    <definedName name="bi" localSheetId="15">[12]B!#REF!</definedName>
    <definedName name="bi" localSheetId="16">[12]B!#REF!</definedName>
    <definedName name="bi" localSheetId="33">[12]B!#REF!</definedName>
    <definedName name="bi" localSheetId="34">[12]B!#REF!</definedName>
    <definedName name="bi" localSheetId="35">[12]B!#REF!</definedName>
    <definedName name="bi" localSheetId="45">[13]B!#REF!</definedName>
    <definedName name="bi">[12]B!#REF!</definedName>
    <definedName name="BINAA" localSheetId="15">#REF!</definedName>
    <definedName name="BINAA" localSheetId="16">#REF!</definedName>
    <definedName name="BINAA" localSheetId="35">#REF!</definedName>
    <definedName name="BINAA" localSheetId="45">#REF!</definedName>
    <definedName name="BINAA">#REF!</definedName>
    <definedName name="bna" localSheetId="45">[14]B!$M$23</definedName>
    <definedName name="bna">[15]B!$M$23</definedName>
    <definedName name="BNAA" localSheetId="15">#REF!</definedName>
    <definedName name="BNAA" localSheetId="16">#REF!</definedName>
    <definedName name="BNAA" localSheetId="35">#REF!</definedName>
    <definedName name="BNAA" localSheetId="45">#REF!</definedName>
    <definedName name="BNAA">#REF!</definedName>
    <definedName name="CA" localSheetId="15">#REF!</definedName>
    <definedName name="CA" localSheetId="16">#REF!</definedName>
    <definedName name="CA" localSheetId="35">#REF!</definedName>
    <definedName name="CA" localSheetId="45">#REF!</definedName>
    <definedName name="CA">#REF!</definedName>
    <definedName name="CAP">[2]RI!$B$23</definedName>
    <definedName name="CAPG">[2]A!$C$66</definedName>
    <definedName name="CBIC" localSheetId="37" hidden="1">#REF!</definedName>
    <definedName name="CBIC" localSheetId="15" hidden="1">#REF!</definedName>
    <definedName name="CBIC" localSheetId="16" hidden="1">#REF!</definedName>
    <definedName name="CBIC" localSheetId="33" hidden="1">#REF!</definedName>
    <definedName name="CBIC" localSheetId="34" hidden="1">#REF!</definedName>
    <definedName name="CBIC" localSheetId="35" hidden="1">#REF!</definedName>
    <definedName name="CBIC" localSheetId="45" hidden="1">#REF!</definedName>
    <definedName name="CBIC" hidden="1">#REF!</definedName>
    <definedName name="CG">[2]A!$G$5</definedName>
    <definedName name="CGEN">[2]A!$C$69</definedName>
    <definedName name="CGIC">[2]RI!$E$23</definedName>
    <definedName name="ci" localSheetId="45">[16]C!$J$49</definedName>
    <definedName name="ci">[17]C!$J$49</definedName>
    <definedName name="cina" localSheetId="15">#REF!</definedName>
    <definedName name="cina" localSheetId="16">#REF!</definedName>
    <definedName name="cina" localSheetId="35">#REF!</definedName>
    <definedName name="cina" localSheetId="45">#REF!</definedName>
    <definedName name="cina">#REF!</definedName>
    <definedName name="cl" localSheetId="37">[4]syn!#REF!</definedName>
    <definedName name="cl" localSheetId="15">[4]syn!#REF!</definedName>
    <definedName name="cl" localSheetId="16">[4]syn!#REF!</definedName>
    <definedName name="cl" localSheetId="33">[4]syn!#REF!</definedName>
    <definedName name="cl" localSheetId="34">[4]syn!#REF!</definedName>
    <definedName name="cl" localSheetId="35">[4]syn!#REF!</definedName>
    <definedName name="cl" localSheetId="45">[4]syn!#REF!</definedName>
    <definedName name="cl">[4]syn!#REF!</definedName>
    <definedName name="clr" localSheetId="37">[18]S!#REF!</definedName>
    <definedName name="clr" localSheetId="15">[18]S!#REF!</definedName>
    <definedName name="clr" localSheetId="16">[18]S!#REF!</definedName>
    <definedName name="clr" localSheetId="33">[18]S!#REF!</definedName>
    <definedName name="clr" localSheetId="34">[18]S!#REF!</definedName>
    <definedName name="clr" localSheetId="35">[18]S!#REF!</definedName>
    <definedName name="clr" localSheetId="45">[18]S!#REF!</definedName>
    <definedName name="clr">[18]S!#REF!</definedName>
    <definedName name="clrnl" localSheetId="45">[14]CR!$C$10</definedName>
    <definedName name="clrnl">[15]CR!$C$10</definedName>
    <definedName name="cna" localSheetId="45">[14]C!$G$32</definedName>
    <definedName name="cna">[15]C!$G$32</definedName>
    <definedName name="CNAA" localSheetId="15">#REF!</definedName>
    <definedName name="CNAA" localSheetId="16">#REF!</definedName>
    <definedName name="CNAA" localSheetId="35">#REF!</definedName>
    <definedName name="CNAA" localSheetId="45">#REF!</definedName>
    <definedName name="CNAA">#REF!</definedName>
    <definedName name="cneg" localSheetId="45">[14]C!$E$32</definedName>
    <definedName name="cneg">[15]C!$E$32</definedName>
    <definedName name="co" localSheetId="37">[19]BS!#REF!</definedName>
    <definedName name="co" localSheetId="13">'[20]WBS-JCD 2010'!$A$1</definedName>
    <definedName name="co" localSheetId="15">[19]BS!#REF!</definedName>
    <definedName name="co" localSheetId="16">[19]BS!#REF!</definedName>
    <definedName name="co" localSheetId="33">[19]BS!#REF!</definedName>
    <definedName name="co" localSheetId="34">[19]BS!#REF!</definedName>
    <definedName name="co" localSheetId="35">[19]BS!#REF!</definedName>
    <definedName name="co" localSheetId="45">[21]BS!#REF!</definedName>
    <definedName name="co" localSheetId="47">[22]BS!#REF!</definedName>
    <definedName name="co">[19]BS!#REF!</definedName>
    <definedName name="COM" localSheetId="45">[13]A!$B$1</definedName>
    <definedName name="COM">[12]A!$B$1</definedName>
    <definedName name="COUNTRY" localSheetId="37">#REF!</definedName>
    <definedName name="COUNTRY" localSheetId="15">#REF!</definedName>
    <definedName name="COUNTRY" localSheetId="16">#REF!</definedName>
    <definedName name="COUNTRY" localSheetId="33">#REF!</definedName>
    <definedName name="COUNTRY" localSheetId="34">#REF!</definedName>
    <definedName name="COUNTRY" localSheetId="35">#REF!</definedName>
    <definedName name="COUNTRY" localSheetId="45">#REF!</definedName>
    <definedName name="COUNTRY">#REF!</definedName>
    <definedName name="CR" localSheetId="15">#REF!</definedName>
    <definedName name="CR" localSheetId="16">#REF!</definedName>
    <definedName name="CR" localSheetId="35">#REF!</definedName>
    <definedName name="CR" localSheetId="45">#REF!</definedName>
    <definedName name="CR">#REF!</definedName>
    <definedName name="CRNLL" localSheetId="15">#REF!</definedName>
    <definedName name="CRNLL" localSheetId="16">#REF!</definedName>
    <definedName name="CRNLL" localSheetId="35">#REF!</definedName>
    <definedName name="CRNLL" localSheetId="45">#REF!</definedName>
    <definedName name="CRNLL">#REF!</definedName>
    <definedName name="cs" localSheetId="45">[16]S!$C$50</definedName>
    <definedName name="cs">[17]S!$C$50</definedName>
    <definedName name="CY" localSheetId="45">[13]A!$J$5</definedName>
    <definedName name="CY">[12]A!$J$5</definedName>
    <definedName name="d" localSheetId="45">[13]B!$F$30</definedName>
    <definedName name="d">[12]B!$F$30</definedName>
    <definedName name="dff" localSheetId="37">[23]A!#REF!</definedName>
    <definedName name="dff" localSheetId="15">[23]A!#REF!</definedName>
    <definedName name="dff" localSheetId="16">[23]A!#REF!</definedName>
    <definedName name="dff" localSheetId="33">[23]A!#REF!</definedName>
    <definedName name="dff" localSheetId="34">[23]A!#REF!</definedName>
    <definedName name="dff" localSheetId="35">[23]A!#REF!</definedName>
    <definedName name="dff" localSheetId="45">[24]A!#REF!</definedName>
    <definedName name="dff">[23]A!#REF!</definedName>
    <definedName name="DFFNEG" localSheetId="15">#REF!</definedName>
    <definedName name="DFFNEG" localSheetId="16">#REF!</definedName>
    <definedName name="DFFNEG" localSheetId="35">#REF!</definedName>
    <definedName name="DFFNEG" localSheetId="45">#REF!</definedName>
    <definedName name="DFFNEG">#REF!</definedName>
    <definedName name="dfna">[3]rs!$P$25</definedName>
    <definedName name="DFNAA" localSheetId="15">#REF!</definedName>
    <definedName name="DFNAA" localSheetId="16">#REF!</definedName>
    <definedName name="DFNAA" localSheetId="35">#REF!</definedName>
    <definedName name="DFNAA" localSheetId="45">#REF!</definedName>
    <definedName name="DFNAA">#REF!</definedName>
    <definedName name="dfneg">[3]RI!$B$26</definedName>
    <definedName name="dft" localSheetId="37">[23]A!#REF!</definedName>
    <definedName name="dft" localSheetId="15">[23]A!#REF!</definedName>
    <definedName name="dft" localSheetId="16">[23]A!#REF!</definedName>
    <definedName name="dft" localSheetId="33">[23]A!#REF!</definedName>
    <definedName name="dft" localSheetId="34">[23]A!#REF!</definedName>
    <definedName name="dft" localSheetId="35">[23]A!#REF!</definedName>
    <definedName name="dft" localSheetId="45">[24]A!#REF!</definedName>
    <definedName name="dft">[23]A!#REF!</definedName>
    <definedName name="DFTNEG" localSheetId="15">#REF!</definedName>
    <definedName name="DFTNEG" localSheetId="16">#REF!</definedName>
    <definedName name="DFTNEG" localSheetId="35">#REF!</definedName>
    <definedName name="DFTNEG" localSheetId="45">#REF!</definedName>
    <definedName name="DFTNEG">#REF!</definedName>
    <definedName name="dst" localSheetId="37">[12]A!#REF!</definedName>
    <definedName name="dst" localSheetId="15">[12]A!#REF!</definedName>
    <definedName name="dst" localSheetId="16">[12]A!#REF!</definedName>
    <definedName name="dst" localSheetId="33">[12]A!#REF!</definedName>
    <definedName name="dst" localSheetId="34">[12]A!#REF!</definedName>
    <definedName name="dst" localSheetId="35">[12]A!#REF!</definedName>
    <definedName name="dst" localSheetId="45">[13]A!#REF!</definedName>
    <definedName name="dst">[12]A!#REF!</definedName>
    <definedName name="dtf" localSheetId="37">[23]A!#REF!</definedName>
    <definedName name="dtf" localSheetId="15">[23]A!#REF!</definedName>
    <definedName name="dtf" localSheetId="16">[23]A!#REF!</definedName>
    <definedName name="dtf" localSheetId="33">[23]A!#REF!</definedName>
    <definedName name="dtf" localSheetId="34">[23]A!#REF!</definedName>
    <definedName name="dtf" localSheetId="35">[23]A!#REF!</definedName>
    <definedName name="dtf" localSheetId="45">[24]A!#REF!</definedName>
    <definedName name="dtf">[23]A!#REF!</definedName>
    <definedName name="DTFNEG" localSheetId="15">#REF!</definedName>
    <definedName name="DTFNEG" localSheetId="16">#REF!</definedName>
    <definedName name="DTFNEG" localSheetId="35">#REF!</definedName>
    <definedName name="DTFNEG" localSheetId="45">#REF!</definedName>
    <definedName name="DTFNEG">#REF!</definedName>
    <definedName name="dtneg">[3]RI!$J$26</definedName>
    <definedName name="dtnl">[3]rs!$S$25</definedName>
    <definedName name="DTNLL" localSheetId="15">#REF!</definedName>
    <definedName name="DTNLL" localSheetId="16">#REF!</definedName>
    <definedName name="DTNLL" localSheetId="35">#REF!</definedName>
    <definedName name="DTNLL" localSheetId="45">#REF!</definedName>
    <definedName name="DTNLL">#REF!</definedName>
    <definedName name="dtt" localSheetId="37">[25]A!#REF!</definedName>
    <definedName name="dtt" localSheetId="15">[25]A!#REF!</definedName>
    <definedName name="dtt" localSheetId="16">[25]A!#REF!</definedName>
    <definedName name="dtt" localSheetId="33">[25]A!#REF!</definedName>
    <definedName name="dtt" localSheetId="34">[25]A!#REF!</definedName>
    <definedName name="dtt" localSheetId="35">[25]A!#REF!</definedName>
    <definedName name="dtt" localSheetId="45">[25]A!#REF!</definedName>
    <definedName name="dtt">[25]A!#REF!</definedName>
    <definedName name="DTTNEG" localSheetId="15">#REF!</definedName>
    <definedName name="DTTNEG" localSheetId="16">#REF!</definedName>
    <definedName name="DTTNEG" localSheetId="35">#REF!</definedName>
    <definedName name="DTTNEG" localSheetId="45">#REF!</definedName>
    <definedName name="DTTNEG">#REF!</definedName>
    <definedName name="e" localSheetId="37">#REF!</definedName>
    <definedName name="e" localSheetId="15">#REF!</definedName>
    <definedName name="e" localSheetId="16">#REF!</definedName>
    <definedName name="e" localSheetId="33">#REF!</definedName>
    <definedName name="e" localSheetId="34">#REF!</definedName>
    <definedName name="e" localSheetId="35">#REF!</definedName>
    <definedName name="e" localSheetId="45">#REF!</definedName>
    <definedName name="e">#REF!</definedName>
    <definedName name="EDP" localSheetId="15">#REF!</definedName>
    <definedName name="EDP" localSheetId="16">#REF!</definedName>
    <definedName name="EDP" localSheetId="35">#REF!</definedName>
    <definedName name="EDP" localSheetId="45">#REF!</definedName>
    <definedName name="EDP">#REF!</definedName>
    <definedName name="ena" localSheetId="45">[14]E!$J$71</definedName>
    <definedName name="ena">[15]E!$J$71</definedName>
    <definedName name="ENAA" localSheetId="15">#REF!</definedName>
    <definedName name="ENAA" localSheetId="16">#REF!</definedName>
    <definedName name="ENAA" localSheetId="35">#REF!</definedName>
    <definedName name="ENAA" localSheetId="45">#REF!</definedName>
    <definedName name="ENAA">#REF!</definedName>
    <definedName name="etf" localSheetId="16">'[26]1-ITF'!$G$26</definedName>
    <definedName name="etf" localSheetId="45">#REF!</definedName>
    <definedName name="etf">'1-ITF'!$N$46</definedName>
    <definedName name="fhb" localSheetId="37">[23]A!#REF!</definedName>
    <definedName name="fhb" localSheetId="15">[23]A!#REF!</definedName>
    <definedName name="fhb" localSheetId="16">[23]A!#REF!</definedName>
    <definedName name="fhb" localSheetId="33">[23]A!#REF!</definedName>
    <definedName name="fhb" localSheetId="34">[23]A!#REF!</definedName>
    <definedName name="fhb" localSheetId="35">[23]A!#REF!</definedName>
    <definedName name="fhb" localSheetId="45">[24]A!#REF!</definedName>
    <definedName name="fhb">[23]A!#REF!</definedName>
    <definedName name="fhbna" localSheetId="37">[27]RS!#REF!</definedName>
    <definedName name="fhbna" localSheetId="15">[27]RS!#REF!</definedName>
    <definedName name="fhbna" localSheetId="16">[27]RS!#REF!</definedName>
    <definedName name="fhbna" localSheetId="33">[27]RS!#REF!</definedName>
    <definedName name="fhbna" localSheetId="34">[27]RS!#REF!</definedName>
    <definedName name="fhbna" localSheetId="35">[27]RS!#REF!</definedName>
    <definedName name="fhbna" localSheetId="45">[27]RS!#REF!</definedName>
    <definedName name="fhbna">[27]RS!#REF!</definedName>
    <definedName name="FHBNAA" localSheetId="37">[1]RS!#REF!</definedName>
    <definedName name="FHBNAA" localSheetId="15">[1]RS!#REF!</definedName>
    <definedName name="FHBNAA" localSheetId="16">[1]RS!#REF!</definedName>
    <definedName name="FHBNAA" localSheetId="33">[1]RS!#REF!</definedName>
    <definedName name="FHBNAA" localSheetId="34">[1]RS!#REF!</definedName>
    <definedName name="FHBNAA" localSheetId="35">[1]RS!#REF!</definedName>
    <definedName name="FHBNAA" localSheetId="45">[1]RS!#REF!</definedName>
    <definedName name="FHBNAA">[1]RS!#REF!</definedName>
    <definedName name="fhbneg">[3]RI!$D$21</definedName>
    <definedName name="fhf" localSheetId="37">[23]A!#REF!</definedName>
    <definedName name="fhf" localSheetId="15">[23]A!#REF!</definedName>
    <definedName name="fhf" localSheetId="16">[23]A!#REF!</definedName>
    <definedName name="fhf" localSheetId="33">[23]A!#REF!</definedName>
    <definedName name="fhf" localSheetId="34">[23]A!#REF!</definedName>
    <definedName name="fhf" localSheetId="35">[23]A!#REF!</definedName>
    <definedName name="fhf" localSheetId="45">[24]A!#REF!</definedName>
    <definedName name="fhf">[23]A!#REF!</definedName>
    <definedName name="fhfneg">[3]RI!$L$21</definedName>
    <definedName name="finc">[3]S!$C$9</definedName>
    <definedName name="fincia" localSheetId="37">#REF!</definedName>
    <definedName name="fincia" localSheetId="15">#REF!</definedName>
    <definedName name="fincia" localSheetId="16">#REF!</definedName>
    <definedName name="fincia" localSheetId="33">#REF!</definedName>
    <definedName name="fincia" localSheetId="34">#REF!</definedName>
    <definedName name="fincia" localSheetId="35">#REF!</definedName>
    <definedName name="fincia" localSheetId="45">#REF!</definedName>
    <definedName name="fincia">#REF!</definedName>
    <definedName name="FINCON">[2]RI!$J$18</definedName>
    <definedName name="fr" localSheetId="37">#REF!</definedName>
    <definedName name="fr" localSheetId="15">#REF!</definedName>
    <definedName name="fr" localSheetId="16">#REF!</definedName>
    <definedName name="fr" localSheetId="33">#REF!</definedName>
    <definedName name="fr" localSheetId="34">#REF!</definedName>
    <definedName name="fr" localSheetId="35">#REF!</definedName>
    <definedName name="fr" localSheetId="45">#REF!</definedName>
    <definedName name="fr">#REF!</definedName>
    <definedName name="FRS" localSheetId="15">#REF!</definedName>
    <definedName name="FRS" localSheetId="16">#REF!</definedName>
    <definedName name="FRS" localSheetId="35">#REF!</definedName>
    <definedName name="FRS" localSheetId="45">#REF!</definedName>
    <definedName name="FRS">#REF!</definedName>
    <definedName name="fst" localSheetId="37">[28]A!#REF!</definedName>
    <definedName name="fst" localSheetId="15">[28]A!#REF!</definedName>
    <definedName name="fst" localSheetId="16">[28]A!#REF!</definedName>
    <definedName name="fst" localSheetId="33">[28]A!#REF!</definedName>
    <definedName name="fst" localSheetId="34">[28]A!#REF!</definedName>
    <definedName name="fst" localSheetId="35">[28]A!#REF!</definedName>
    <definedName name="fst" localSheetId="45">[28]A!#REF!</definedName>
    <definedName name="fst">[28]A!#REF!</definedName>
    <definedName name="fx" localSheetId="15">#REF!</definedName>
    <definedName name="fx" localSheetId="16">#REF!</definedName>
    <definedName name="fx" localSheetId="35">#REF!</definedName>
    <definedName name="fx" localSheetId="45">#REF!</definedName>
    <definedName name="fx">#REF!</definedName>
    <definedName name="GEN">[2]A!$C$61</definedName>
    <definedName name="gl" localSheetId="37">[4]syn!#REF!</definedName>
    <definedName name="gl" localSheetId="15">[4]syn!#REF!</definedName>
    <definedName name="gl" localSheetId="16">[4]syn!#REF!</definedName>
    <definedName name="gl" localSheetId="33">[4]syn!#REF!</definedName>
    <definedName name="gl" localSheetId="34">[4]syn!#REF!</definedName>
    <definedName name="gl" localSheetId="35">[4]syn!#REF!</definedName>
    <definedName name="gl" localSheetId="45">[4]syn!#REF!</definedName>
    <definedName name="gl">[4]syn!#REF!</definedName>
    <definedName name="I" localSheetId="37">#REF!</definedName>
    <definedName name="I" localSheetId="15">#REF!</definedName>
    <definedName name="I" localSheetId="16">#REF!</definedName>
    <definedName name="I" localSheetId="33">#REF!</definedName>
    <definedName name="I" localSheetId="34">#REF!</definedName>
    <definedName name="I" localSheetId="35">#REF!</definedName>
    <definedName name="I" localSheetId="45">#REF!</definedName>
    <definedName name="I">#REF!</definedName>
    <definedName name="INA" localSheetId="45">[14]I!$D$19</definedName>
    <definedName name="INA">[15]I!$D$19</definedName>
    <definedName name="INAA" localSheetId="15">#REF!</definedName>
    <definedName name="INAA" localSheetId="16">#REF!</definedName>
    <definedName name="INAA" localSheetId="35">#REF!</definedName>
    <definedName name="INAA" localSheetId="45">#REF!</definedName>
    <definedName name="INAA">#REF!</definedName>
    <definedName name="INCOME">[2]A!$C$58</definedName>
    <definedName name="it" localSheetId="37">[12]A!#REF!</definedName>
    <definedName name="it" localSheetId="15">[12]A!#REF!</definedName>
    <definedName name="it" localSheetId="16">[12]A!#REF!</definedName>
    <definedName name="it" localSheetId="33">[12]A!#REF!</definedName>
    <definedName name="it" localSheetId="34">[12]A!#REF!</definedName>
    <definedName name="it" localSheetId="35">[12]A!#REF!</definedName>
    <definedName name="it" localSheetId="45">[13]A!#REF!</definedName>
    <definedName name="it">[12]A!#REF!</definedName>
    <definedName name="lgt" localSheetId="45">[29]A!$C$71</definedName>
    <definedName name="lgt">[30]A!$C$71</definedName>
    <definedName name="lhb" localSheetId="37">[23]A!#REF!</definedName>
    <definedName name="lhb" localSheetId="15">[23]A!#REF!</definedName>
    <definedName name="lhb" localSheetId="16">[23]A!#REF!</definedName>
    <definedName name="lhb" localSheetId="33">[23]A!#REF!</definedName>
    <definedName name="lhb" localSheetId="34">[23]A!#REF!</definedName>
    <definedName name="lhb" localSheetId="35">[23]A!#REF!</definedName>
    <definedName name="lhb" localSheetId="45">[24]A!#REF!</definedName>
    <definedName name="lhb">[23]A!#REF!</definedName>
    <definedName name="lhbna" localSheetId="37">[27]RS!#REF!</definedName>
    <definedName name="lhbna" localSheetId="15">[27]RS!#REF!</definedName>
    <definedName name="lhbna" localSheetId="16">[27]RS!#REF!</definedName>
    <definedName name="lhbna" localSheetId="33">[27]RS!#REF!</definedName>
    <definedName name="lhbna" localSheetId="34">[27]RS!#REF!</definedName>
    <definedName name="lhbna" localSheetId="35">[27]RS!#REF!</definedName>
    <definedName name="lhbna" localSheetId="45">[27]RS!#REF!</definedName>
    <definedName name="lhbna">[27]RS!#REF!</definedName>
    <definedName name="lhbneg" localSheetId="37">[31]RI!#REF!</definedName>
    <definedName name="lhbneg" localSheetId="15">[31]RI!#REF!</definedName>
    <definedName name="lhbneg" localSheetId="16">[31]RI!#REF!</definedName>
    <definedName name="lhbneg" localSheetId="33">[31]RI!#REF!</definedName>
    <definedName name="lhbneg" localSheetId="34">[31]RI!#REF!</definedName>
    <definedName name="lhbneg" localSheetId="35">[31]RI!#REF!</definedName>
    <definedName name="lhbneg" localSheetId="45">[31]RI!#REF!</definedName>
    <definedName name="lhbneg">[31]RI!#REF!</definedName>
    <definedName name="lhf" localSheetId="37">[23]A!#REF!</definedName>
    <definedName name="lhf" localSheetId="15">[23]A!#REF!</definedName>
    <definedName name="lhf" localSheetId="16">[23]A!#REF!</definedName>
    <definedName name="lhf" localSheetId="33">[23]A!#REF!</definedName>
    <definedName name="lhf" localSheetId="34">[23]A!#REF!</definedName>
    <definedName name="lhf" localSheetId="35">[23]A!#REF!</definedName>
    <definedName name="lhf" localSheetId="45">[24]A!#REF!</definedName>
    <definedName name="lhf">[23]A!#REF!</definedName>
    <definedName name="lhfneg" localSheetId="37">[31]RI!#REF!</definedName>
    <definedName name="lhfneg" localSheetId="15">[31]RI!#REF!</definedName>
    <definedName name="lhfneg" localSheetId="16">[31]RI!#REF!</definedName>
    <definedName name="lhfneg" localSheetId="33">[31]RI!#REF!</definedName>
    <definedName name="lhfneg" localSheetId="34">[31]RI!#REF!</definedName>
    <definedName name="lhfneg" localSheetId="35">[31]RI!#REF!</definedName>
    <definedName name="lhfneg">[31]RI!#REF!</definedName>
    <definedName name="liab" localSheetId="45">[10]BS!$D$41</definedName>
    <definedName name="liab">[11]BS!$D$41</definedName>
    <definedName name="lp" localSheetId="45">[16]W!$B$36</definedName>
    <definedName name="lp">[17]W!$B$36</definedName>
    <definedName name="LPADJ" localSheetId="15">#REF!</definedName>
    <definedName name="LPADJ" localSheetId="16">#REF!</definedName>
    <definedName name="LPADJ" localSheetId="35">#REF!</definedName>
    <definedName name="LPADJ" localSheetId="45">#REF!</definedName>
    <definedName name="LPADJ">#REF!</definedName>
    <definedName name="LPNEG" localSheetId="15">#REF!</definedName>
    <definedName name="LPNEG" localSheetId="16">#REF!</definedName>
    <definedName name="LPNEG" localSheetId="35">#REF!</definedName>
    <definedName name="LPNEG" localSheetId="45">#REF!</definedName>
    <definedName name="LPNEG">#REF!</definedName>
    <definedName name="LRB" localSheetId="37">[1]W!#REF!</definedName>
    <definedName name="LRB" localSheetId="15">[1]W!#REF!</definedName>
    <definedName name="LRB" localSheetId="16">[1]W!#REF!</definedName>
    <definedName name="LRB" localSheetId="33">[1]W!#REF!</definedName>
    <definedName name="LRB" localSheetId="34">[1]W!#REF!</definedName>
    <definedName name="LRB" localSheetId="35">[1]W!#REF!</definedName>
    <definedName name="LRB" localSheetId="45">[1]W!#REF!</definedName>
    <definedName name="LRB">[1]W!#REF!</definedName>
    <definedName name="LRBNAA" localSheetId="37">[1]RS!#REF!</definedName>
    <definedName name="LRBNAA" localSheetId="15">[1]RS!#REF!</definedName>
    <definedName name="LRBNAA" localSheetId="16">[1]RS!#REF!</definedName>
    <definedName name="LRBNAA" localSheetId="33">[1]RS!#REF!</definedName>
    <definedName name="LRBNAA" localSheetId="34">[1]RS!#REF!</definedName>
    <definedName name="LRBNAA" localSheetId="35">[1]RS!#REF!</definedName>
    <definedName name="LRBNAA" localSheetId="45">[1]RS!#REF!</definedName>
    <definedName name="LRBNAA">[1]RS!#REF!</definedName>
    <definedName name="LRBNEG" localSheetId="37">[1]RI!#REF!</definedName>
    <definedName name="LRBNEG" localSheetId="15">[1]RI!#REF!</definedName>
    <definedName name="LRBNEG" localSheetId="16">[1]RI!#REF!</definedName>
    <definedName name="LRBNEG" localSheetId="33">[1]RI!#REF!</definedName>
    <definedName name="LRBNEG" localSheetId="34">[1]RI!#REF!</definedName>
    <definedName name="LRBNEG" localSheetId="35">[1]RI!#REF!</definedName>
    <definedName name="LRBNEG" localSheetId="45">[1]RI!#REF!</definedName>
    <definedName name="LRBNEG">[1]RI!#REF!</definedName>
    <definedName name="LRF" localSheetId="37">[1]W!#REF!</definedName>
    <definedName name="LRF" localSheetId="15">[1]W!#REF!</definedName>
    <definedName name="LRF" localSheetId="16">[1]W!#REF!</definedName>
    <definedName name="LRF" localSheetId="33">[1]W!#REF!</definedName>
    <definedName name="LRF" localSheetId="34">[1]W!#REF!</definedName>
    <definedName name="LRF" localSheetId="35">[1]W!#REF!</definedName>
    <definedName name="LRF" localSheetId="45">[1]W!#REF!</definedName>
    <definedName name="LRF">[1]W!#REF!</definedName>
    <definedName name="LRFNEG" localSheetId="37">[1]RI!#REF!</definedName>
    <definedName name="LRFNEG" localSheetId="15">[1]RI!#REF!</definedName>
    <definedName name="LRFNEG" localSheetId="16">[1]RI!#REF!</definedName>
    <definedName name="LRFNEG" localSheetId="33">[1]RI!#REF!</definedName>
    <definedName name="LRFNEG" localSheetId="34">[1]RI!#REF!</definedName>
    <definedName name="LRFNEG" localSheetId="35">[1]RI!#REF!</definedName>
    <definedName name="LRFNEG">[1]RI!#REF!</definedName>
    <definedName name="mf" localSheetId="15">#REF!</definedName>
    <definedName name="mf" localSheetId="16">#REF!</definedName>
    <definedName name="mf" localSheetId="35">#REF!</definedName>
    <definedName name="mf" localSheetId="45">#REF!</definedName>
    <definedName name="mf">#REF!</definedName>
    <definedName name="ML" localSheetId="37">[1]W!#REF!</definedName>
    <definedName name="ML" localSheetId="15">[1]W!#REF!</definedName>
    <definedName name="ML" localSheetId="16">[1]W!#REF!</definedName>
    <definedName name="ML" localSheetId="33">[1]W!#REF!</definedName>
    <definedName name="ML" localSheetId="34">[1]W!#REF!</definedName>
    <definedName name="ML" localSheetId="35">[1]W!#REF!</definedName>
    <definedName name="ML">[1]W!#REF!</definedName>
    <definedName name="mli" localSheetId="37">#REF!</definedName>
    <definedName name="mli" localSheetId="15">#REF!</definedName>
    <definedName name="mli" localSheetId="16">#REF!</definedName>
    <definedName name="mli" localSheetId="33">#REF!</definedName>
    <definedName name="mli" localSheetId="34">#REF!</definedName>
    <definedName name="mli" localSheetId="35">#REF!</definedName>
    <definedName name="mli" localSheetId="45">#REF!</definedName>
    <definedName name="mli">#REF!</definedName>
    <definedName name="mlina" localSheetId="37">#REF!</definedName>
    <definedName name="mlina" localSheetId="15">#REF!</definedName>
    <definedName name="mlina" localSheetId="16">#REF!</definedName>
    <definedName name="mlina" localSheetId="33">#REF!</definedName>
    <definedName name="mlina" localSheetId="34">#REF!</definedName>
    <definedName name="mlina" localSheetId="35">#REF!</definedName>
    <definedName name="mlina" localSheetId="45">#REF!</definedName>
    <definedName name="mlina">#REF!</definedName>
    <definedName name="MLINT" localSheetId="15">#REF!</definedName>
    <definedName name="MLINT" localSheetId="16">#REF!</definedName>
    <definedName name="MLINT" localSheetId="35">#REF!</definedName>
    <definedName name="MLINT" localSheetId="45">#REF!</definedName>
    <definedName name="MLINT">#REF!</definedName>
    <definedName name="MLINTNAA" localSheetId="15">#REF!</definedName>
    <definedName name="MLINTNAA" localSheetId="16">#REF!</definedName>
    <definedName name="MLINTNAA" localSheetId="35">#REF!</definedName>
    <definedName name="MLINTNAA">#REF!</definedName>
    <definedName name="mlna" localSheetId="45">[14]ML!$F$12</definedName>
    <definedName name="mlna">[15]ML!$F$12</definedName>
    <definedName name="MLNAA" localSheetId="15">#REF!</definedName>
    <definedName name="MLNAA" localSheetId="16">#REF!</definedName>
    <definedName name="MLNAA" localSheetId="35">#REF!</definedName>
    <definedName name="MLNAA" localSheetId="45">#REF!</definedName>
    <definedName name="MLNAA">#REF!</definedName>
    <definedName name="MM">[2]A!$C$71</definedName>
    <definedName name="mtf" localSheetId="16">'[26]1-ITF'!$C$26</definedName>
    <definedName name="mtf" localSheetId="45">#REF!</definedName>
    <definedName name="mtf">'1-ITF'!$F$46</definedName>
    <definedName name="N" localSheetId="37">[32]S!#REF!</definedName>
    <definedName name="N" localSheetId="15">[32]S!#REF!</definedName>
    <definedName name="N" localSheetId="16">[32]S!#REF!</definedName>
    <definedName name="N" localSheetId="33">[32]S!#REF!</definedName>
    <definedName name="N" localSheetId="34">[32]S!#REF!</definedName>
    <definedName name="N" localSheetId="35">[32]S!#REF!</definedName>
    <definedName name="N" localSheetId="45">[32]S!#REF!</definedName>
    <definedName name="N">[32]S!#REF!</definedName>
    <definedName name="naa">[4]N!$C$27</definedName>
    <definedName name="NATLIFE" localSheetId="37" hidden="1">'[33]NATL-00'!#REF!</definedName>
    <definedName name="NATLIFE" localSheetId="15" hidden="1">'[33]NATL-00'!#REF!</definedName>
    <definedName name="NATLIFE" localSheetId="16" hidden="1">'[33]NATL-00'!#REF!</definedName>
    <definedName name="NATLIFE" localSheetId="33" hidden="1">'[33]NATL-00'!#REF!</definedName>
    <definedName name="NATLIFE" localSheetId="34" hidden="1">'[33]NATL-00'!#REF!</definedName>
    <definedName name="NATLIFE" localSheetId="35" hidden="1">'[33]NATL-00'!#REF!</definedName>
    <definedName name="NATLIFE" localSheetId="45" hidden="1">'[33]NATL-00'!#REF!</definedName>
    <definedName name="NATLIFE" hidden="1">'[33]NATL-00'!#REF!</definedName>
    <definedName name="NCO" localSheetId="37">[2]A!#REF!</definedName>
    <definedName name="NCO" localSheetId="15">[2]A!#REF!</definedName>
    <definedName name="NCO" localSheetId="16">[2]A!#REF!</definedName>
    <definedName name="NCO" localSheetId="33">[2]A!#REF!</definedName>
    <definedName name="NCO" localSheetId="34">[2]A!#REF!</definedName>
    <definedName name="NCO" localSheetId="35">[2]A!#REF!</definedName>
    <definedName name="NCO" localSheetId="45">[2]A!#REF!</definedName>
    <definedName name="NCO">[2]A!#REF!</definedName>
    <definedName name="NCOM" localSheetId="37">[2]A!#REF!</definedName>
    <definedName name="NCOM" localSheetId="15">[2]A!#REF!</definedName>
    <definedName name="NCOM" localSheetId="16">[2]A!#REF!</definedName>
    <definedName name="NCOM" localSheetId="33">[2]A!#REF!</definedName>
    <definedName name="NCOM" localSheetId="34">[2]A!#REF!</definedName>
    <definedName name="NCOM" localSheetId="35">[2]A!#REF!</definedName>
    <definedName name="NCOM" localSheetId="45">[2]A!#REF!</definedName>
    <definedName name="NCOM">[2]A!#REF!</definedName>
    <definedName name="NEW">[2]A!$C$23</definedName>
    <definedName name="NW" localSheetId="15">#REF!</definedName>
    <definedName name="NW" localSheetId="16">#REF!</definedName>
    <definedName name="NW" localSheetId="35">#REF!</definedName>
    <definedName name="NW" localSheetId="45">#REF!</definedName>
    <definedName name="NW">#REF!</definedName>
    <definedName name="OI" localSheetId="15">#REF!</definedName>
    <definedName name="OI" localSheetId="16">#REF!</definedName>
    <definedName name="OI" localSheetId="35">#REF!</definedName>
    <definedName name="OI" localSheetId="45">#REF!</definedName>
    <definedName name="OI">#REF!</definedName>
    <definedName name="OIADJ" localSheetId="15">#REF!</definedName>
    <definedName name="OIADJ" localSheetId="16">#REF!</definedName>
    <definedName name="OIADJ" localSheetId="35">#REF!</definedName>
    <definedName name="OIADJ" localSheetId="45">#REF!</definedName>
    <definedName name="OIADJ">#REF!</definedName>
    <definedName name="oina" localSheetId="37">[34]ST1!#REF!</definedName>
    <definedName name="oina" localSheetId="15">[34]ST1!#REF!</definedName>
    <definedName name="oina" localSheetId="16">[34]ST1!#REF!</definedName>
    <definedName name="oina" localSheetId="33">[34]ST1!#REF!</definedName>
    <definedName name="oina" localSheetId="34">[34]ST1!#REF!</definedName>
    <definedName name="oina" localSheetId="35">[34]ST1!#REF!</definedName>
    <definedName name="oina" localSheetId="45">[34]ST1!#REF!</definedName>
    <definedName name="oina">[34]ST1!#REF!</definedName>
    <definedName name="OINAA" localSheetId="15">#REF!</definedName>
    <definedName name="OINAA" localSheetId="16">#REF!</definedName>
    <definedName name="OINAA" localSheetId="35">#REF!</definedName>
    <definedName name="OINAA" localSheetId="45">#REF!</definedName>
    <definedName name="OINAA">#REF!</definedName>
    <definedName name="ol" localSheetId="37">[4]syn!#REF!</definedName>
    <definedName name="ol" localSheetId="15">[4]syn!#REF!</definedName>
    <definedName name="ol" localSheetId="16">[4]syn!#REF!</definedName>
    <definedName name="ol" localSheetId="33">[4]syn!#REF!</definedName>
    <definedName name="ol" localSheetId="34">[4]syn!#REF!</definedName>
    <definedName name="ol" localSheetId="35">[4]syn!#REF!</definedName>
    <definedName name="ol" localSheetId="45">[4]syn!#REF!</definedName>
    <definedName name="ol">[4]syn!#REF!</definedName>
    <definedName name="OLI" localSheetId="37">[35]OL!#REF!</definedName>
    <definedName name="OLI" localSheetId="15">[35]OL!#REF!</definedName>
    <definedName name="OLI" localSheetId="16">[35]OL!#REF!</definedName>
    <definedName name="OLI" localSheetId="33">[35]OL!#REF!</definedName>
    <definedName name="OLI" localSheetId="34">[35]OL!#REF!</definedName>
    <definedName name="OLI" localSheetId="35">[35]OL!#REF!</definedName>
    <definedName name="OLI" localSheetId="45">[36]OL!#REF!</definedName>
    <definedName name="OLI">[35]OL!#REF!</definedName>
    <definedName name="olina" localSheetId="37">[31]OL!#REF!</definedName>
    <definedName name="olina" localSheetId="15">[31]OL!#REF!</definedName>
    <definedName name="olina" localSheetId="16">[31]OL!#REF!</definedName>
    <definedName name="olina" localSheetId="33">[31]OL!#REF!</definedName>
    <definedName name="olina" localSheetId="34">[31]OL!#REF!</definedName>
    <definedName name="olina" localSheetId="35">[31]OL!#REF!</definedName>
    <definedName name="olina" localSheetId="45">[31]OL!#REF!</definedName>
    <definedName name="olina">[31]OL!#REF!</definedName>
    <definedName name="olna" localSheetId="37">[31]OL!#REF!</definedName>
    <definedName name="olna" localSheetId="15">[31]OL!#REF!</definedName>
    <definedName name="olna" localSheetId="16">[31]OL!#REF!</definedName>
    <definedName name="olna" localSheetId="33">[31]OL!#REF!</definedName>
    <definedName name="olna" localSheetId="34">[31]OL!#REF!</definedName>
    <definedName name="olna" localSheetId="35">[31]OL!#REF!</definedName>
    <definedName name="olna" localSheetId="45">[31]OL!#REF!</definedName>
    <definedName name="olna">[31]OL!#REF!</definedName>
    <definedName name="orap" localSheetId="37">[23]A!#REF!</definedName>
    <definedName name="orap" localSheetId="15">[23]A!#REF!</definedName>
    <definedName name="orap" localSheetId="16">[23]A!#REF!</definedName>
    <definedName name="orap" localSheetId="33">[23]A!#REF!</definedName>
    <definedName name="orap" localSheetId="34">[23]A!#REF!</definedName>
    <definedName name="orap" localSheetId="35">[23]A!#REF!</definedName>
    <definedName name="orap" localSheetId="45">[24]A!#REF!</definedName>
    <definedName name="orap">[23]A!#REF!</definedName>
    <definedName name="ORAPADJ" localSheetId="37">[1]RI!#REF!</definedName>
    <definedName name="ORAPADJ" localSheetId="15">[1]RI!#REF!</definedName>
    <definedName name="ORAPADJ" localSheetId="16">[1]RI!#REF!</definedName>
    <definedName name="ORAPADJ" localSheetId="33">[1]RI!#REF!</definedName>
    <definedName name="ORAPADJ" localSheetId="34">[1]RI!#REF!</definedName>
    <definedName name="ORAPADJ" localSheetId="35">[1]RI!#REF!</definedName>
    <definedName name="ORAPADJ">[1]RI!#REF!</definedName>
    <definedName name="orapneg" localSheetId="37">[37]RI!#REF!</definedName>
    <definedName name="orapneg" localSheetId="15">[37]RI!#REF!</definedName>
    <definedName name="orapneg" localSheetId="16">[37]RI!#REF!</definedName>
    <definedName name="orapneg" localSheetId="33">[37]RI!#REF!</definedName>
    <definedName name="orapneg" localSheetId="34">[37]RI!#REF!</definedName>
    <definedName name="orapneg" localSheetId="35">[37]RI!#REF!</definedName>
    <definedName name="orapneg">[37]RI!#REF!</definedName>
    <definedName name="orar" localSheetId="37">[28]A!#REF!</definedName>
    <definedName name="orar" localSheetId="15">[28]A!#REF!</definedName>
    <definedName name="orar" localSheetId="16">[28]A!#REF!</definedName>
    <definedName name="orar" localSheetId="33">[28]A!#REF!</definedName>
    <definedName name="orar" localSheetId="34">[28]A!#REF!</definedName>
    <definedName name="orar" localSheetId="35">[28]A!#REF!</definedName>
    <definedName name="orar">[28]A!#REF!</definedName>
    <definedName name="ORARADJ" localSheetId="37">[1]RI!#REF!</definedName>
    <definedName name="ORARADJ" localSheetId="15">[1]RI!#REF!</definedName>
    <definedName name="ORARADJ" localSheetId="16">[1]RI!#REF!</definedName>
    <definedName name="ORARADJ" localSheetId="33">[1]RI!#REF!</definedName>
    <definedName name="ORARADJ" localSheetId="34">[1]RI!#REF!</definedName>
    <definedName name="ORARADJ" localSheetId="35">[1]RI!#REF!</definedName>
    <definedName name="ORARADJ">[1]RI!#REF!</definedName>
    <definedName name="orarna" localSheetId="37">[27]RS!#REF!</definedName>
    <definedName name="orarna" localSheetId="15">[27]RS!#REF!</definedName>
    <definedName name="orarna" localSheetId="16">[27]RS!#REF!</definedName>
    <definedName name="orarna" localSheetId="33">[27]RS!#REF!</definedName>
    <definedName name="orarna" localSheetId="34">[27]RS!#REF!</definedName>
    <definedName name="orarna" localSheetId="35">[27]RS!#REF!</definedName>
    <definedName name="orarna">[27]RS!#REF!</definedName>
    <definedName name="ORARNAA" localSheetId="37">[1]RS!#REF!</definedName>
    <definedName name="ORARNAA" localSheetId="15">[1]RS!#REF!</definedName>
    <definedName name="ORARNAA" localSheetId="16">[1]RS!#REF!</definedName>
    <definedName name="ORARNAA" localSheetId="33">[1]RS!#REF!</definedName>
    <definedName name="ORARNAA" localSheetId="34">[1]RS!#REF!</definedName>
    <definedName name="ORARNAA" localSheetId="35">[1]RS!#REF!</definedName>
    <definedName name="ORARNAA">[1]RS!#REF!</definedName>
    <definedName name="orarneg" localSheetId="37">[31]RI!#REF!</definedName>
    <definedName name="orarneg" localSheetId="15">[31]RI!#REF!</definedName>
    <definedName name="orarneg" localSheetId="16">[31]RI!#REF!</definedName>
    <definedName name="orarneg" localSheetId="33">[31]RI!#REF!</definedName>
    <definedName name="orarneg" localSheetId="34">[31]RI!#REF!</definedName>
    <definedName name="orarneg" localSheetId="35">[31]RI!#REF!</definedName>
    <definedName name="orarneg">[31]RI!#REF!</definedName>
    <definedName name="ORIENT00" localSheetId="37" hidden="1">#REF!</definedName>
    <definedName name="ORIENT00" localSheetId="15" hidden="1">#REF!</definedName>
    <definedName name="ORIENT00" localSheetId="16" hidden="1">#REF!</definedName>
    <definedName name="ORIENT00" localSheetId="33" hidden="1">#REF!</definedName>
    <definedName name="ORIENT00" localSheetId="34" hidden="1">#REF!</definedName>
    <definedName name="ORIENT00" localSheetId="35" hidden="1">#REF!</definedName>
    <definedName name="ORIENT00" localSheetId="45" hidden="1">#REF!</definedName>
    <definedName name="ORIENT00" hidden="1">#REF!</definedName>
    <definedName name="ot" localSheetId="37">[12]A!#REF!</definedName>
    <definedName name="ot" localSheetId="15">[12]A!#REF!</definedName>
    <definedName name="ot" localSheetId="16">[12]A!#REF!</definedName>
    <definedName name="ot" localSheetId="33">[12]A!#REF!</definedName>
    <definedName name="ot" localSheetId="34">[12]A!#REF!</definedName>
    <definedName name="ot" localSheetId="35">[12]A!#REF!</definedName>
    <definedName name="ot" localSheetId="45">[13]A!#REF!</definedName>
    <definedName name="ot">[12]A!#REF!</definedName>
    <definedName name="palac" localSheetId="37" hidden="1">[33]palac!#REF!</definedName>
    <definedName name="palac" localSheetId="15" hidden="1">[33]palac!#REF!</definedName>
    <definedName name="palac" localSheetId="16" hidden="1">[33]palac!#REF!</definedName>
    <definedName name="palac" localSheetId="33" hidden="1">[33]palac!#REF!</definedName>
    <definedName name="palac" localSheetId="34" hidden="1">[33]palac!#REF!</definedName>
    <definedName name="palac" localSheetId="35" hidden="1">[33]palac!#REF!</definedName>
    <definedName name="palac" hidden="1">[33]palac!#REF!</definedName>
    <definedName name="pc" localSheetId="45">[13]B!$F$29</definedName>
    <definedName name="pc">[12]B!$F$29</definedName>
    <definedName name="pmm" localSheetId="37">[4]syn!#REF!</definedName>
    <definedName name="pmm" localSheetId="15">[4]syn!#REF!</definedName>
    <definedName name="pmm" localSheetId="16">[4]syn!#REF!</definedName>
    <definedName name="pmm" localSheetId="33">[4]syn!#REF!</definedName>
    <definedName name="pmm" localSheetId="34">[4]syn!#REF!</definedName>
    <definedName name="pmm" localSheetId="35">[4]syn!#REF!</definedName>
    <definedName name="pmm" localSheetId="45">[4]syn!#REF!</definedName>
    <definedName name="pmm">[4]syn!#REF!</definedName>
    <definedName name="pnaa" localSheetId="45">[14]P!$D$26</definedName>
    <definedName name="pnaa">[15]P!$D$26</definedName>
    <definedName name="PNR" localSheetId="45">[10]BS!$D$31</definedName>
    <definedName name="PNR">[11]BS!$D$31</definedName>
    <definedName name="PR">[1]W!$B$15</definedName>
    <definedName name="pre" localSheetId="37">[38]A!#REF!</definedName>
    <definedName name="pre" localSheetId="15">[38]A!#REF!</definedName>
    <definedName name="pre" localSheetId="16">[38]A!#REF!</definedName>
    <definedName name="pre" localSheetId="33">[38]A!#REF!</definedName>
    <definedName name="pre" localSheetId="34">[38]A!#REF!</definedName>
    <definedName name="pre" localSheetId="35">[38]A!#REF!</definedName>
    <definedName name="pre" localSheetId="45">[38]A!#REF!</definedName>
    <definedName name="pre">[38]A!#REF!</definedName>
    <definedName name="PRE_NEED_COMPANY" localSheetId="15">#REF!</definedName>
    <definedName name="PRE_NEED_COMPANY" localSheetId="16">#REF!</definedName>
    <definedName name="PRE_NEED_COMPANY" localSheetId="35">#REF!</definedName>
    <definedName name="PRE_NEED_COMPANY" localSheetId="45">#REF!</definedName>
    <definedName name="PRE_NEED_COMPANY">#REF!</definedName>
    <definedName name="premiumtable" localSheetId="45">'[39]Premium Per Line'!$A$58:$Q$77</definedName>
    <definedName name="premiumtable">'[40]Premium Per Line'!$A$58:$Q$77</definedName>
    <definedName name="_xlnm.Print_Area" localSheetId="37">' 9 CBR'!$A$1:$G$67</definedName>
    <definedName name="_xlnm.Print_Area" localSheetId="38">'10 AP NP'!$A$1:$F$37</definedName>
    <definedName name="_xlnm.Print_Area" localSheetId="39">'11 TxP'!$A$1:$K$62</definedName>
    <definedName name="_xlnm.Print_Area" localSheetId="40">'12 AE'!$A$1:$F$26</definedName>
    <definedName name="_xlnm.Print_Area" localSheetId="41">'13 OL'!$A$1:$F$17</definedName>
    <definedName name="_xlnm.Print_Area" localSheetId="42">'14 SHE'!$A$1:$O$23</definedName>
    <definedName name="_xlnm.Print_Area" localSheetId="13">'1-ITF'!$A$1:$V$46</definedName>
    <definedName name="_xlnm.Print_Area" localSheetId="14">'2-IPF'!$A$1:$J$34</definedName>
    <definedName name="_xlnm.Print_Area" localSheetId="25">'3-10 CA-OI'!$A$1:$M$17</definedName>
    <definedName name="_xlnm.Print_Area" localSheetId="26">'3-11 CA-REC TRUSTEE'!$A$1:$H$18</definedName>
    <definedName name="_xlnm.Print_Area" localSheetId="27">'3-12 CA-AII'!$A$1:$H$21</definedName>
    <definedName name="_xlnm.Print_Area" localSheetId="28">'3-13 CA-AR NR'!$A$1:$L$38</definedName>
    <definedName name="_xlnm.Print_Area" localSheetId="29">'3-14 CA-PPE'!$A$1:$I$34</definedName>
    <definedName name="_xlnm.Print_Area" localSheetId="30">'3-15 CA-INV'!$A$1:$G$23</definedName>
    <definedName name="_xlnm.Print_Area" localSheetId="31">'3-16 CA-OA'!$A$1:$F$46</definedName>
    <definedName name="_xlnm.Print_Area" localSheetId="18">'3-3 CA-MF UITF'!$A$1:$L$29</definedName>
    <definedName name="_xlnm.Print_Area" localSheetId="19">'3-4 CA-STI'!$A$1:$N$15</definedName>
    <definedName name="_xlnm.Print_Area" localSheetId="21">'3-6 CA-ML'!$A$1:$R$28</definedName>
    <definedName name="_xlnm.Print_Area" localSheetId="22">'3-7 CA-PL'!$A$1:$P$33</definedName>
    <definedName name="_xlnm.Print_Area" localSheetId="23">'3-8 CA-S'!$A$1:$T$34</definedName>
    <definedName name="_xlnm.Print_Area" localSheetId="24">'3-9 CA-RE'!$A$1:$P$28</definedName>
    <definedName name="_xlnm.Print_Area" localSheetId="33">'5 IPR'!$A$1:$I$21</definedName>
    <definedName name="_xlnm.Print_Area" localSheetId="34">'6 OR'!$A$1:$D$19</definedName>
    <definedName name="_xlnm.Print_Area" localSheetId="35">'7 PBP'!$A$1:$J$65</definedName>
    <definedName name="_xlnm.Print_Area" localSheetId="36">'8 PD'!$A$1:$H$33</definedName>
    <definedName name="_xlnm.Print_Area" localSheetId="47">Cert!$A$1:$F$37</definedName>
    <definedName name="_xlnm.Print_Area" localSheetId="3">'Co Info '!$B$1:$J$60</definedName>
    <definedName name="_xlnm.Print_Area" localSheetId="2">CONTENTS!$A$1:$E$69</definedName>
    <definedName name="_xlnm.Print_Area" localSheetId="1">Cover!$A$1:$M$63</definedName>
    <definedName name="_xlnm.Print_Area" localSheetId="6">'Exh 2 -IS'!$A$1:$H$60</definedName>
    <definedName name="_xlnm.Print_Area" localSheetId="7">'Exh 3 TF-dep'!$A$1:$G$51</definedName>
    <definedName name="_xlnm.Print_Area" localSheetId="8">'Exh 4-TF-Wdr'!$A$1:$K$55</definedName>
    <definedName name="_xlnm.Print_Area" localSheetId="9">'Exh 5-Sales'!$A$1:$F$58</definedName>
    <definedName name="_xlnm.Print_Area" localSheetId="10">'Exh 6-Pol'!$A$1:$S$72</definedName>
    <definedName name="_xlnm.Print_Area" localSheetId="11">'Exh 7-AvailPlan'!$A$1:$G$163</definedName>
    <definedName name="_xlnm.Print_Area" localSheetId="12">'Exh 8-Claims'!$A$1:$M$47</definedName>
    <definedName name="_xlnm.Print_Area" localSheetId="5">'Exh1-BS'!$A$1:$L$53</definedName>
    <definedName name="_xlnm.Print_Titles" localSheetId="8">'Exh 4-TF-Wdr'!$1:$5</definedName>
    <definedName name="pt" localSheetId="37">[12]A!#REF!</definedName>
    <definedName name="pt" localSheetId="15">[12]A!#REF!</definedName>
    <definedName name="pt" localSheetId="16">[12]A!#REF!</definedName>
    <definedName name="pt" localSheetId="33">[12]A!#REF!</definedName>
    <definedName name="pt" localSheetId="34">[12]A!#REF!</definedName>
    <definedName name="pt" localSheetId="35">[12]A!#REF!</definedName>
    <definedName name="pt" localSheetId="45">[13]A!#REF!</definedName>
    <definedName name="pt">[12]A!#REF!</definedName>
    <definedName name="ptf" localSheetId="16">'[26]1-ITF'!$E$26</definedName>
    <definedName name="ptf" localSheetId="45">#REF!</definedName>
    <definedName name="ptf">'1-ITF'!$J$46</definedName>
    <definedName name="puc" localSheetId="45">[10]BS!$D$45</definedName>
    <definedName name="puc">[11]BS!$D$45</definedName>
    <definedName name="PY" localSheetId="45">[13]A!$K$5</definedName>
    <definedName name="PY">[12]A!$K$5</definedName>
    <definedName name="rbc" localSheetId="15">#REF!</definedName>
    <definedName name="rbc" localSheetId="16">#REF!</definedName>
    <definedName name="rbc" localSheetId="35">#REF!</definedName>
    <definedName name="rbc" localSheetId="45">#REF!</definedName>
    <definedName name="rbc">#REF!</definedName>
    <definedName name="RCBL" localSheetId="37">[38]ST!#REF!</definedName>
    <definedName name="RCBL" localSheetId="15">[38]ST!#REF!</definedName>
    <definedName name="RCBL" localSheetId="16">[38]ST!#REF!</definedName>
    <definedName name="RCBL" localSheetId="33">[38]ST!#REF!</definedName>
    <definedName name="RCBL" localSheetId="34">[38]ST!#REF!</definedName>
    <definedName name="RCBL" localSheetId="35">[38]ST!#REF!</definedName>
    <definedName name="RCBL" localSheetId="45">[38]ST!#REF!</definedName>
    <definedName name="RCBL">[38]ST!#REF!</definedName>
    <definedName name="RE" localSheetId="15">#REF!</definedName>
    <definedName name="RE" localSheetId="16">#REF!</definedName>
    <definedName name="RE" localSheetId="35">#REF!</definedName>
    <definedName name="RE" localSheetId="45">#REF!</definedName>
    <definedName name="RE">#REF!</definedName>
    <definedName name="rena" localSheetId="15">#REF!</definedName>
    <definedName name="rena" localSheetId="16">#REF!</definedName>
    <definedName name="rena" localSheetId="35">#REF!</definedName>
    <definedName name="rena" localSheetId="45">#REF!</definedName>
    <definedName name="rena">#REF!</definedName>
    <definedName name="RENAA" localSheetId="15">#REF!</definedName>
    <definedName name="RENAA" localSheetId="16">#REF!</definedName>
    <definedName name="RENAA" localSheetId="35">#REF!</definedName>
    <definedName name="RENAA" localSheetId="45">#REF!</definedName>
    <definedName name="RENAA">#REF!</definedName>
    <definedName name="RI" localSheetId="37">[1]R!#REF!</definedName>
    <definedName name="RI" localSheetId="15">[1]R!#REF!</definedName>
    <definedName name="RI" localSheetId="16">[1]R!#REF!</definedName>
    <definedName name="RI" localSheetId="33">[1]R!#REF!</definedName>
    <definedName name="RI" localSheetId="34">[1]R!#REF!</definedName>
    <definedName name="RI" localSheetId="35">[1]R!#REF!</definedName>
    <definedName name="RI" localSheetId="45">[1]R!#REF!</definedName>
    <definedName name="RI">[1]R!#REF!</definedName>
    <definedName name="RINAA" localSheetId="37">[1]R!#REF!</definedName>
    <definedName name="RINAA" localSheetId="15">[1]R!#REF!</definedName>
    <definedName name="RINAA" localSheetId="16">[1]R!#REF!</definedName>
    <definedName name="RINAA" localSheetId="33">[1]R!#REF!</definedName>
    <definedName name="RINAA" localSheetId="34">[1]R!#REF!</definedName>
    <definedName name="RINAA" localSheetId="35">[1]R!#REF!</definedName>
    <definedName name="RINAA" localSheetId="45">[1]R!#REF!</definedName>
    <definedName name="RINAA">[1]R!#REF!</definedName>
    <definedName name="risk1" localSheetId="15">#REF!</definedName>
    <definedName name="risk1" localSheetId="16">#REF!</definedName>
    <definedName name="risk1" localSheetId="35">#REF!</definedName>
    <definedName name="risk1" localSheetId="45">#REF!</definedName>
    <definedName name="risk1">#REF!</definedName>
    <definedName name="risk2" localSheetId="15">#REF!</definedName>
    <definedName name="risk2" localSheetId="16">#REF!</definedName>
    <definedName name="risk2" localSheetId="35">#REF!</definedName>
    <definedName name="risk2" localSheetId="45">#REF!</definedName>
    <definedName name="risk2">#REF!</definedName>
    <definedName name="risk3" localSheetId="15">#REF!</definedName>
    <definedName name="risk3" localSheetId="16">#REF!</definedName>
    <definedName name="risk3" localSheetId="35">#REF!</definedName>
    <definedName name="risk3" localSheetId="45">#REF!</definedName>
    <definedName name="risk3">#REF!</definedName>
    <definedName name="risk4" localSheetId="15">#REF!</definedName>
    <definedName name="risk4" localSheetId="16">#REF!</definedName>
    <definedName name="risk4" localSheetId="35">#REF!</definedName>
    <definedName name="risk4">#REF!</definedName>
    <definedName name="risk5" localSheetId="15">#REF!</definedName>
    <definedName name="risk5" localSheetId="16">#REF!</definedName>
    <definedName name="risk5" localSheetId="35">#REF!</definedName>
    <definedName name="risk5">#REF!</definedName>
    <definedName name="rlna" localSheetId="37">[27]RS!#REF!</definedName>
    <definedName name="rlna" localSheetId="15">[27]RS!#REF!</definedName>
    <definedName name="rlna" localSheetId="16">[27]RS!#REF!</definedName>
    <definedName name="rlna" localSheetId="33">[27]RS!#REF!</definedName>
    <definedName name="rlna" localSheetId="34">[27]RS!#REF!</definedName>
    <definedName name="rlna" localSheetId="35">[27]RS!#REF!</definedName>
    <definedName name="rlna" localSheetId="45">[27]RS!#REF!</definedName>
    <definedName name="rlna">[27]RS!#REF!</definedName>
    <definedName name="rpf" localSheetId="37">[28]A!#REF!</definedName>
    <definedName name="rpf" localSheetId="15">[28]A!#REF!</definedName>
    <definedName name="rpf" localSheetId="16">[28]A!#REF!</definedName>
    <definedName name="rpf" localSheetId="33">[28]A!#REF!</definedName>
    <definedName name="rpf" localSheetId="34">[28]A!#REF!</definedName>
    <definedName name="rpf" localSheetId="35">[28]A!#REF!</definedName>
    <definedName name="rpf" localSheetId="45">[28]A!#REF!</definedName>
    <definedName name="rpf">[28]A!#REF!</definedName>
    <definedName name="rplneg" localSheetId="45">[14]RI!$H$21</definedName>
    <definedName name="rplneg">[15]RI!$H$21</definedName>
    <definedName name="rpt" localSheetId="37">[23]A!#REF!</definedName>
    <definedName name="rpt" localSheetId="15">[23]A!#REF!</definedName>
    <definedName name="rpt" localSheetId="16">[23]A!#REF!</definedName>
    <definedName name="rpt" localSheetId="33">[23]A!#REF!</definedName>
    <definedName name="rpt" localSheetId="34">[23]A!#REF!</definedName>
    <definedName name="rpt" localSheetId="35">[23]A!#REF!</definedName>
    <definedName name="rpt" localSheetId="45">[24]A!#REF!</definedName>
    <definedName name="rpt">[23]A!#REF!</definedName>
    <definedName name="rr" localSheetId="15">#REF!</definedName>
    <definedName name="rr" localSheetId="16">#REF!</definedName>
    <definedName name="rr" localSheetId="35">#REF!</definedName>
    <definedName name="rr" localSheetId="45">#REF!</definedName>
    <definedName name="rr">#REF!</definedName>
    <definedName name="RRLNAA" localSheetId="15">#REF!</definedName>
    <definedName name="RRLNAA" localSheetId="16">#REF!</definedName>
    <definedName name="RRLNAA" localSheetId="35">#REF!</definedName>
    <definedName name="RRLNAA" localSheetId="45">#REF!</definedName>
    <definedName name="RRLNAA">#REF!</definedName>
    <definedName name="rrlneg" localSheetId="45">[14]RI!$F$24</definedName>
    <definedName name="rrlneg">[15]RI!$F$24</definedName>
    <definedName name="RRPLF" localSheetId="15">#REF!</definedName>
    <definedName name="RRPLF" localSheetId="16">#REF!</definedName>
    <definedName name="RRPLF" localSheetId="35">#REF!</definedName>
    <definedName name="RRPLF" localSheetId="45">#REF!</definedName>
    <definedName name="RRPLF">#REF!</definedName>
    <definedName name="RRPLNEG" localSheetId="15">#REF!</definedName>
    <definedName name="RRPLNEG" localSheetId="16">#REF!</definedName>
    <definedName name="RRPLNEG" localSheetId="35">#REF!</definedName>
    <definedName name="RRPLNEG" localSheetId="45">#REF!</definedName>
    <definedName name="RRPLNEG">#REF!</definedName>
    <definedName name="RRPLT" localSheetId="15">#REF!</definedName>
    <definedName name="RRPLT" localSheetId="16">#REF!</definedName>
    <definedName name="RRPLT" localSheetId="35">#REF!</definedName>
    <definedName name="RRPLT" localSheetId="45">#REF!</definedName>
    <definedName name="RRPLT">#REF!</definedName>
    <definedName name="RRULNEG" localSheetId="15">#REF!</definedName>
    <definedName name="RRULNEG" localSheetId="16">#REF!</definedName>
    <definedName name="RRULNEG" localSheetId="35">#REF!</definedName>
    <definedName name="RRULNEG">#REF!</definedName>
    <definedName name="RRULT" localSheetId="37">[1]A!#REF!</definedName>
    <definedName name="RRULT" localSheetId="15">[1]A!#REF!</definedName>
    <definedName name="RRULT" localSheetId="16">[1]A!#REF!</definedName>
    <definedName name="RRULT" localSheetId="33">[1]A!#REF!</definedName>
    <definedName name="RRULT" localSheetId="34">[1]A!#REF!</definedName>
    <definedName name="RRULT" localSheetId="35">[1]A!#REF!</definedName>
    <definedName name="RRULT" localSheetId="45">[1]A!#REF!</definedName>
    <definedName name="RRULT">[1]A!#REF!</definedName>
    <definedName name="ruf" localSheetId="37">[23]A!#REF!</definedName>
    <definedName name="ruf" localSheetId="15">[23]A!#REF!</definedName>
    <definedName name="ruf" localSheetId="16">[23]A!#REF!</definedName>
    <definedName name="ruf" localSheetId="33">[23]A!#REF!</definedName>
    <definedName name="ruf" localSheetId="34">[23]A!#REF!</definedName>
    <definedName name="ruf" localSheetId="35">[23]A!#REF!</definedName>
    <definedName name="ruf" localSheetId="45">[24]A!#REF!</definedName>
    <definedName name="ruf">[23]A!#REF!</definedName>
    <definedName name="rulneg" localSheetId="45">[14]RI!$F$21</definedName>
    <definedName name="rulneg">[15]RI!$F$21</definedName>
    <definedName name="RUP" localSheetId="15">#REF!</definedName>
    <definedName name="RUP" localSheetId="16">#REF!</definedName>
    <definedName name="RUP" localSheetId="35">#REF!</definedName>
    <definedName name="RUP" localSheetId="45">#REF!</definedName>
    <definedName name="RUP">#REF!</definedName>
    <definedName name="rupnl" localSheetId="45">[14]U!$B$14</definedName>
    <definedName name="rupnl">[15]U!$B$14</definedName>
    <definedName name="RUPNLL" localSheetId="15">#REF!</definedName>
    <definedName name="RUPNLL" localSheetId="16">#REF!</definedName>
    <definedName name="RUPNLL" localSheetId="35">#REF!</definedName>
    <definedName name="RUPNLL" localSheetId="45">#REF!</definedName>
    <definedName name="RUPNLL">#REF!</definedName>
    <definedName name="rut" localSheetId="37">[23]A!#REF!</definedName>
    <definedName name="rut" localSheetId="15">[23]A!#REF!</definedName>
    <definedName name="rut" localSheetId="16">[23]A!#REF!</definedName>
    <definedName name="rut" localSheetId="33">[23]A!#REF!</definedName>
    <definedName name="rut" localSheetId="34">[23]A!#REF!</definedName>
    <definedName name="rut" localSheetId="35">[23]A!#REF!</definedName>
    <definedName name="rut" localSheetId="45">[24]A!#REF!</definedName>
    <definedName name="rut">[23]A!#REF!</definedName>
    <definedName name="S" localSheetId="15">#REF!</definedName>
    <definedName name="S" localSheetId="16">#REF!</definedName>
    <definedName name="S" localSheetId="35">#REF!</definedName>
    <definedName name="S" localSheetId="45">#REF!</definedName>
    <definedName name="S">#REF!</definedName>
    <definedName name="SADJ" localSheetId="15">#REF!</definedName>
    <definedName name="SADJ" localSheetId="16">#REF!</definedName>
    <definedName name="SADJ" localSheetId="35">#REF!</definedName>
    <definedName name="SADJ" localSheetId="45">#REF!</definedName>
    <definedName name="SADJ">#REF!</definedName>
    <definedName name="se" localSheetId="45">[16]S!$C$59</definedName>
    <definedName name="se">[17]S!$C$59</definedName>
    <definedName name="sf" localSheetId="45">[16]S!$C$15</definedName>
    <definedName name="sf">[17]S!$C$15</definedName>
    <definedName name="sfl" localSheetId="37">[25]A!#REF!</definedName>
    <definedName name="sfl" localSheetId="15">[25]A!#REF!</definedName>
    <definedName name="sfl" localSheetId="16">[25]A!#REF!</definedName>
    <definedName name="sfl" localSheetId="33">[25]A!#REF!</definedName>
    <definedName name="sfl" localSheetId="34">[25]A!#REF!</definedName>
    <definedName name="sfl" localSheetId="35">[25]A!#REF!</definedName>
    <definedName name="sfl" localSheetId="45">[25]A!#REF!</definedName>
    <definedName name="sfl">[25]A!#REF!</definedName>
    <definedName name="sfnl" localSheetId="37">[25]A!#REF!</definedName>
    <definedName name="sfnl" localSheetId="15">[25]A!#REF!</definedName>
    <definedName name="sfnl" localSheetId="16">[25]A!#REF!</definedName>
    <definedName name="sfnl" localSheetId="33">[25]A!#REF!</definedName>
    <definedName name="sfnl" localSheetId="34">[25]A!#REF!</definedName>
    <definedName name="sfnl" localSheetId="35">[25]A!#REF!</definedName>
    <definedName name="sfnl" localSheetId="45">[25]A!#REF!</definedName>
    <definedName name="sfnl">[25]A!#REF!</definedName>
    <definedName name="si" localSheetId="37">#REF!</definedName>
    <definedName name="si" localSheetId="15">#REF!</definedName>
    <definedName name="si" localSheetId="16">#REF!</definedName>
    <definedName name="si" localSheetId="33">#REF!</definedName>
    <definedName name="si" localSheetId="34">#REF!</definedName>
    <definedName name="si" localSheetId="35">#REF!</definedName>
    <definedName name="si" localSheetId="45">#REF!</definedName>
    <definedName name="si">#REF!</definedName>
    <definedName name="sina" localSheetId="37">#REF!</definedName>
    <definedName name="sina" localSheetId="15">#REF!</definedName>
    <definedName name="sina" localSheetId="16">#REF!</definedName>
    <definedName name="sina" localSheetId="33">#REF!</definedName>
    <definedName name="sina" localSheetId="34">#REF!</definedName>
    <definedName name="sina" localSheetId="35">#REF!</definedName>
    <definedName name="sina" localSheetId="45">#REF!</definedName>
    <definedName name="sina">#REF!</definedName>
    <definedName name="SINAA" localSheetId="37">[1]ST!#REF!</definedName>
    <definedName name="SINAA" localSheetId="15">[1]ST!#REF!</definedName>
    <definedName name="SINAA" localSheetId="16">[1]ST!#REF!</definedName>
    <definedName name="SINAA" localSheetId="33">[1]ST!#REF!</definedName>
    <definedName name="SINAA" localSheetId="34">[1]ST!#REF!</definedName>
    <definedName name="SINAA" localSheetId="35">[1]ST!#REF!</definedName>
    <definedName name="SINAA" localSheetId="45">[1]ST!#REF!</definedName>
    <definedName name="SINAA">[1]ST!#REF!</definedName>
    <definedName name="sna" localSheetId="37">#REF!</definedName>
    <definedName name="sna" localSheetId="15">#REF!</definedName>
    <definedName name="sna" localSheetId="16">#REF!</definedName>
    <definedName name="sna" localSheetId="33">#REF!</definedName>
    <definedName name="sna" localSheetId="34">#REF!</definedName>
    <definedName name="sna" localSheetId="35">#REF!</definedName>
    <definedName name="sna" localSheetId="45">#REF!</definedName>
    <definedName name="sna">#REF!</definedName>
    <definedName name="SR" localSheetId="37">[1]W!#REF!</definedName>
    <definedName name="SR" localSheetId="15">[1]W!#REF!</definedName>
    <definedName name="SR" localSheetId="16">[1]W!#REF!</definedName>
    <definedName name="SR" localSheetId="33">[1]W!#REF!</definedName>
    <definedName name="SR" localSheetId="34">[1]W!#REF!</definedName>
    <definedName name="SR" localSheetId="35">[1]W!#REF!</definedName>
    <definedName name="SR" localSheetId="45">[1]W!#REF!</definedName>
    <definedName name="SR">[1]W!#REF!</definedName>
    <definedName name="SRNAA" localSheetId="15">#REF!</definedName>
    <definedName name="SRNAA" localSheetId="16">#REF!</definedName>
    <definedName name="SRNAA" localSheetId="35">#REF!</definedName>
    <definedName name="SRNAA" localSheetId="45">#REF!</definedName>
    <definedName name="SRNAA">#REF!</definedName>
    <definedName name="sti" localSheetId="37">[4]syn!#REF!</definedName>
    <definedName name="sti" localSheetId="15">[4]syn!#REF!</definedName>
    <definedName name="sti" localSheetId="16">[4]syn!#REF!</definedName>
    <definedName name="sti" localSheetId="33">[4]syn!#REF!</definedName>
    <definedName name="sti" localSheetId="34">[4]syn!#REF!</definedName>
    <definedName name="sti" localSheetId="35">[4]syn!#REF!</definedName>
    <definedName name="sti" localSheetId="45">[4]syn!#REF!</definedName>
    <definedName name="sti">[4]syn!#REF!</definedName>
    <definedName name="T">[1]N!$A$29</definedName>
    <definedName name="TB" localSheetId="15">#REF!</definedName>
    <definedName name="TB" localSheetId="16">#REF!</definedName>
    <definedName name="TB" localSheetId="35">#REF!</definedName>
    <definedName name="TB" localSheetId="45">#REF!</definedName>
    <definedName name="TB">#REF!</definedName>
    <definedName name="TBADJ" localSheetId="15">#REF!</definedName>
    <definedName name="TBADJ" localSheetId="16">#REF!</definedName>
    <definedName name="TBADJ" localSheetId="35">#REF!</definedName>
    <definedName name="TBADJ" localSheetId="45">#REF!</definedName>
    <definedName name="TBADJ">#REF!</definedName>
    <definedName name="TBI" localSheetId="15">#REF!</definedName>
    <definedName name="TBI" localSheetId="16">#REF!</definedName>
    <definedName name="TBI" localSheetId="35">#REF!</definedName>
    <definedName name="TBI" localSheetId="45">#REF!</definedName>
    <definedName name="TBI">#REF!</definedName>
    <definedName name="tbna" localSheetId="45">[14]T!$H$17</definedName>
    <definedName name="tbna">[15]T!$H$17</definedName>
    <definedName name="TBNLA" localSheetId="15">#REF!</definedName>
    <definedName name="TBNLA" localSheetId="16">#REF!</definedName>
    <definedName name="TBNLA" localSheetId="35">#REF!</definedName>
    <definedName name="TBNLA" localSheetId="45">#REF!</definedName>
    <definedName name="TBNLA">#REF!</definedName>
    <definedName name="TDI" localSheetId="15">#REF!</definedName>
    <definedName name="TDI" localSheetId="16">#REF!</definedName>
    <definedName name="TDI" localSheetId="35">#REF!</definedName>
    <definedName name="TDI" localSheetId="45">#REF!</definedName>
    <definedName name="TDI">#REF!</definedName>
    <definedName name="TDINAA" localSheetId="15">#REF!</definedName>
    <definedName name="TDINAA" localSheetId="16">#REF!</definedName>
    <definedName name="TDINAA" localSheetId="35">#REF!</definedName>
    <definedName name="TDINAA" localSheetId="45">#REF!</definedName>
    <definedName name="TDINAA">#REF!</definedName>
    <definedName name="TF" localSheetId="45">[10]TF!$F$20</definedName>
    <definedName name="TF">[11]TF!$F$20</definedName>
    <definedName name="tl">[4]syn!$C$31</definedName>
    <definedName name="TNLL" localSheetId="15">#REF!</definedName>
    <definedName name="TNLL" localSheetId="16">#REF!</definedName>
    <definedName name="TNLL" localSheetId="35">#REF!</definedName>
    <definedName name="TNLL" localSheetId="45">#REF!</definedName>
    <definedName name="TNLL">#REF!</definedName>
    <definedName name="tp" localSheetId="37">[12]W!#REF!</definedName>
    <definedName name="tp" localSheetId="15">[12]W!#REF!</definedName>
    <definedName name="tp" localSheetId="16">[12]W!#REF!</definedName>
    <definedName name="tp" localSheetId="33">[12]W!#REF!</definedName>
    <definedName name="tp" localSheetId="34">[12]W!#REF!</definedName>
    <definedName name="tp" localSheetId="35">[12]W!#REF!</definedName>
    <definedName name="tp" localSheetId="45">[13]W!#REF!</definedName>
    <definedName name="tp">[12]W!#REF!</definedName>
    <definedName name="TPCY" localSheetId="15">#REF!</definedName>
    <definedName name="TPCY" localSheetId="16">#REF!</definedName>
    <definedName name="TPCY" localSheetId="35">#REF!</definedName>
    <definedName name="TPCY" localSheetId="45">#REF!</definedName>
    <definedName name="TPCY">#REF!</definedName>
    <definedName name="tppy" localSheetId="37">[12]W!#REF!</definedName>
    <definedName name="tppy" localSheetId="15">[12]W!#REF!</definedName>
    <definedName name="tppy" localSheetId="16">[12]W!#REF!</definedName>
    <definedName name="tppy" localSheetId="33">[12]W!#REF!</definedName>
    <definedName name="tppy" localSheetId="34">[12]W!#REF!</definedName>
    <definedName name="tppy" localSheetId="35">[12]W!#REF!</definedName>
    <definedName name="tppy" localSheetId="45">[13]W!#REF!</definedName>
    <definedName name="tppy">[12]W!#REF!</definedName>
    <definedName name="txnl" localSheetId="45">[14]TX!$E$21</definedName>
    <definedName name="txnl">[15]TX!$E$21</definedName>
    <definedName name="UBD" localSheetId="15">#REF!</definedName>
    <definedName name="UBD" localSheetId="16">#REF!</definedName>
    <definedName name="UBD" localSheetId="35">#REF!</definedName>
    <definedName name="UBD" localSheetId="45">#REF!</definedName>
    <definedName name="UBD">#REF!</definedName>
    <definedName name="udnl" localSheetId="45">[41]T!$N$19</definedName>
    <definedName name="udnl">[42]T!$N$19</definedName>
    <definedName name="upnl" localSheetId="37">[43]U!#REF!</definedName>
    <definedName name="upnl" localSheetId="15">[43]U!#REF!</definedName>
    <definedName name="upnl" localSheetId="16">[43]U!#REF!</definedName>
    <definedName name="upnl" localSheetId="33">[43]U!#REF!</definedName>
    <definedName name="upnl" localSheetId="34">[43]U!#REF!</definedName>
    <definedName name="upnl" localSheetId="35">[43]U!#REF!</definedName>
    <definedName name="upnl" localSheetId="45">[44]U!#REF!</definedName>
    <definedName name="upnl">[43]U!#REF!</definedName>
    <definedName name="vat" localSheetId="37">[28]A!#REF!</definedName>
    <definedName name="vat" localSheetId="15">[28]A!#REF!</definedName>
    <definedName name="vat" localSheetId="16">[28]A!#REF!</definedName>
    <definedName name="vat" localSheetId="33">[28]A!#REF!</definedName>
    <definedName name="vat" localSheetId="34">[28]A!#REF!</definedName>
    <definedName name="vat" localSheetId="35">[28]A!#REF!</definedName>
    <definedName name="vat" localSheetId="45">[28]A!#REF!</definedName>
    <definedName name="vat">[28]A!#REF!</definedName>
    <definedName name="VT" localSheetId="15">#REF!</definedName>
    <definedName name="VT" localSheetId="16">#REF!</definedName>
    <definedName name="VT" localSheetId="35">#REF!</definedName>
    <definedName name="VT" localSheetId="45">#REF!</definedName>
    <definedName name="VT">#REF!</definedName>
    <definedName name="we" localSheetId="37">[12]B!#REF!</definedName>
    <definedName name="we" localSheetId="15">[12]B!#REF!</definedName>
    <definedName name="we" localSheetId="16">[12]B!#REF!</definedName>
    <definedName name="we" localSheetId="35">[12]B!#REF!</definedName>
    <definedName name="we" localSheetId="45">[13]B!#REF!</definedName>
    <definedName name="we">[12]B!#REF!</definedName>
    <definedName name="wt" localSheetId="37">[12]A!#REF!</definedName>
    <definedName name="wt" localSheetId="15">[12]A!#REF!</definedName>
    <definedName name="wt" localSheetId="16">[12]A!#REF!</definedName>
    <definedName name="wt" localSheetId="33">[12]A!#REF!</definedName>
    <definedName name="wt" localSheetId="34">[12]A!#REF!</definedName>
    <definedName name="wt" localSheetId="35">[12]A!#REF!</definedName>
    <definedName name="wt" localSheetId="45">[13]A!#REF!</definedName>
    <definedName name="wt">[12]A!#REF!</definedName>
    <definedName name="XR" localSheetId="15">#REF!</definedName>
    <definedName name="XR" localSheetId="16">#REF!</definedName>
    <definedName name="XR" localSheetId="35">#REF!</definedName>
    <definedName name="XR" localSheetId="45">#REF!</definedName>
    <definedName name="XR">#REF!</definedName>
    <definedName name="XS" localSheetId="15">#REF!</definedName>
    <definedName name="XS" localSheetId="16">#REF!</definedName>
    <definedName name="XS" localSheetId="35">#REF!</definedName>
    <definedName name="XS" localSheetId="45">#REF!</definedName>
    <definedName name="XS">#REF!</definedName>
    <definedName name="XY">[2]A!$C$58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25" l="1"/>
  <c r="H6" i="81"/>
  <c r="E6" i="81"/>
  <c r="I154" i="132"/>
  <c r="I106" i="132"/>
  <c r="D106" i="132"/>
  <c r="C106" i="132"/>
  <c r="N108" i="132"/>
  <c r="C154" i="132"/>
  <c r="N154" i="132" s="1"/>
  <c r="P154" i="132" s="1"/>
  <c r="P151" i="132"/>
  <c r="P150" i="132"/>
  <c r="P149" i="132"/>
  <c r="P144" i="132"/>
  <c r="P143" i="132"/>
  <c r="P139" i="132"/>
  <c r="P138" i="132"/>
  <c r="P137" i="132"/>
  <c r="P132" i="132"/>
  <c r="P131" i="132"/>
  <c r="P127" i="132"/>
  <c r="P126" i="132"/>
  <c r="P125" i="132"/>
  <c r="P120" i="132"/>
  <c r="P119" i="132"/>
  <c r="P115" i="132"/>
  <c r="P114" i="132"/>
  <c r="P113" i="132"/>
  <c r="P103" i="132"/>
  <c r="P81" i="132"/>
  <c r="P80" i="132"/>
  <c r="P70" i="132"/>
  <c r="P69" i="132"/>
  <c r="P68" i="132"/>
  <c r="N153" i="132"/>
  <c r="P153" i="132" s="1"/>
  <c r="N152" i="132"/>
  <c r="P152" i="132" s="1"/>
  <c r="N151" i="132"/>
  <c r="N150" i="132"/>
  <c r="N149" i="132"/>
  <c r="N148" i="132"/>
  <c r="P148" i="132" s="1"/>
  <c r="N147" i="132"/>
  <c r="P147" i="132" s="1"/>
  <c r="N146" i="132"/>
  <c r="P146" i="132" s="1"/>
  <c r="N145" i="132"/>
  <c r="P145" i="132" s="1"/>
  <c r="N144" i="132"/>
  <c r="N143" i="132"/>
  <c r="N142" i="132"/>
  <c r="P142" i="132" s="1"/>
  <c r="N141" i="132"/>
  <c r="P141" i="132" s="1"/>
  <c r="N140" i="132"/>
  <c r="P140" i="132" s="1"/>
  <c r="N139" i="132"/>
  <c r="N138" i="132"/>
  <c r="N137" i="132"/>
  <c r="N136" i="132"/>
  <c r="P136" i="132" s="1"/>
  <c r="N135" i="132"/>
  <c r="P135" i="132" s="1"/>
  <c r="N134" i="132"/>
  <c r="P134" i="132" s="1"/>
  <c r="N133" i="132"/>
  <c r="P133" i="132" s="1"/>
  <c r="N132" i="132"/>
  <c r="N131" i="132"/>
  <c r="N130" i="132"/>
  <c r="P130" i="132" s="1"/>
  <c r="N129" i="132"/>
  <c r="P129" i="132" s="1"/>
  <c r="N128" i="132"/>
  <c r="P128" i="132" s="1"/>
  <c r="N127" i="132"/>
  <c r="N126" i="132"/>
  <c r="N125" i="132"/>
  <c r="N124" i="132"/>
  <c r="P124" i="132" s="1"/>
  <c r="N123" i="132"/>
  <c r="P123" i="132" s="1"/>
  <c r="N122" i="132"/>
  <c r="P122" i="132" s="1"/>
  <c r="N121" i="132"/>
  <c r="P121" i="132" s="1"/>
  <c r="N120" i="132"/>
  <c r="N119" i="132"/>
  <c r="N118" i="132"/>
  <c r="P118" i="132" s="1"/>
  <c r="N117" i="132"/>
  <c r="P117" i="132" s="1"/>
  <c r="N116" i="132"/>
  <c r="P116" i="132" s="1"/>
  <c r="N115" i="132"/>
  <c r="N114" i="132"/>
  <c r="N113" i="132"/>
  <c r="N112" i="132"/>
  <c r="P112" i="132" s="1"/>
  <c r="N111" i="132"/>
  <c r="P111" i="132" s="1"/>
  <c r="N110" i="132"/>
  <c r="P110" i="132" s="1"/>
  <c r="N109" i="132"/>
  <c r="N107" i="132"/>
  <c r="N105" i="132"/>
  <c r="N103" i="132"/>
  <c r="N102" i="132"/>
  <c r="P102" i="132" s="1"/>
  <c r="N101" i="132"/>
  <c r="P101" i="132" s="1"/>
  <c r="N100" i="132"/>
  <c r="P100" i="132" s="1"/>
  <c r="N99" i="132"/>
  <c r="P99" i="132" s="1"/>
  <c r="N98" i="132"/>
  <c r="P98" i="132" s="1"/>
  <c r="N97" i="132"/>
  <c r="P97" i="132" s="1"/>
  <c r="N96" i="132"/>
  <c r="P96" i="132" s="1"/>
  <c r="N95" i="132"/>
  <c r="P95" i="132" s="1"/>
  <c r="N94" i="132"/>
  <c r="P94" i="132" s="1"/>
  <c r="N93" i="132"/>
  <c r="N91" i="132"/>
  <c r="P91" i="132" s="1"/>
  <c r="N90" i="132"/>
  <c r="P90" i="132" s="1"/>
  <c r="N89" i="132"/>
  <c r="P89" i="132" s="1"/>
  <c r="N88" i="132"/>
  <c r="P88" i="132" s="1"/>
  <c r="N87" i="132"/>
  <c r="P87" i="132" s="1"/>
  <c r="N86" i="132"/>
  <c r="P86" i="132" s="1"/>
  <c r="N85" i="132"/>
  <c r="P85" i="132" s="1"/>
  <c r="N84" i="132"/>
  <c r="P84" i="132" s="1"/>
  <c r="N83" i="132"/>
  <c r="P83" i="132" s="1"/>
  <c r="N82" i="132"/>
  <c r="P82" i="132" s="1"/>
  <c r="N81" i="132"/>
  <c r="N80" i="132"/>
  <c r="N79" i="132"/>
  <c r="P79" i="132" s="1"/>
  <c r="N78" i="132"/>
  <c r="P78" i="132" s="1"/>
  <c r="N77" i="132"/>
  <c r="P77" i="132" s="1"/>
  <c r="N76" i="132"/>
  <c r="P76" i="132" s="1"/>
  <c r="N75" i="132"/>
  <c r="P75" i="132" s="1"/>
  <c r="N74" i="132"/>
  <c r="P74" i="132" s="1"/>
  <c r="N73" i="132"/>
  <c r="P73" i="132" s="1"/>
  <c r="N72" i="132"/>
  <c r="P72" i="132" s="1"/>
  <c r="N71" i="132"/>
  <c r="P71" i="132" s="1"/>
  <c r="N70" i="132"/>
  <c r="N69" i="132"/>
  <c r="N68" i="132"/>
  <c r="N67" i="132"/>
  <c r="P67" i="132" s="1"/>
  <c r="N66" i="132"/>
  <c r="P66" i="132" s="1"/>
  <c r="N65" i="132"/>
  <c r="P65" i="132" s="1"/>
  <c r="N64" i="132"/>
  <c r="N62" i="132"/>
  <c r="N61" i="132"/>
  <c r="N60" i="132"/>
  <c r="N59" i="132"/>
  <c r="N58" i="132"/>
  <c r="N57" i="132"/>
  <c r="N56" i="132"/>
  <c r="N55" i="132"/>
  <c r="N54" i="132"/>
  <c r="N53" i="132"/>
  <c r="N52" i="132"/>
  <c r="N51" i="132"/>
  <c r="N50" i="132"/>
  <c r="N49" i="132"/>
  <c r="N48" i="132"/>
  <c r="N47" i="132"/>
  <c r="N46" i="132"/>
  <c r="N45" i="132"/>
  <c r="N44" i="132"/>
  <c r="N43" i="132"/>
  <c r="N42" i="132"/>
  <c r="N41" i="132"/>
  <c r="N40" i="132"/>
  <c r="N39" i="132"/>
  <c r="N38" i="132"/>
  <c r="N37" i="132"/>
  <c r="N36" i="132"/>
  <c r="N35" i="132"/>
  <c r="N34" i="132"/>
  <c r="N33" i="132"/>
  <c r="N32" i="132"/>
  <c r="N31" i="132"/>
  <c r="N30" i="132"/>
  <c r="N29" i="132"/>
  <c r="N28" i="132"/>
  <c r="N27" i="132"/>
  <c r="N26" i="132"/>
  <c r="N25" i="132"/>
  <c r="N24" i="132"/>
  <c r="N23" i="132"/>
  <c r="N22" i="132"/>
  <c r="N21" i="132"/>
  <c r="N20" i="132"/>
  <c r="N19" i="132"/>
  <c r="N18" i="132"/>
  <c r="N17" i="132"/>
  <c r="N16" i="132"/>
  <c r="N15" i="132"/>
  <c r="N14" i="132"/>
  <c r="N13" i="132"/>
  <c r="N12" i="132"/>
  <c r="N11" i="132"/>
  <c r="N10" i="132"/>
  <c r="N9" i="132"/>
  <c r="N8" i="132"/>
  <c r="N7" i="132"/>
  <c r="A2" i="133" l="1"/>
  <c r="I92" i="132"/>
  <c r="C63" i="132"/>
  <c r="N63" i="132" s="1"/>
  <c r="C104" i="132"/>
  <c r="C92" i="132"/>
  <c r="N92" i="132" s="1"/>
  <c r="I104" i="132"/>
  <c r="N104" i="132" l="1"/>
  <c r="N106" i="132"/>
  <c r="E152" i="132" l="1"/>
  <c r="E151" i="132"/>
  <c r="E150" i="132"/>
  <c r="E149" i="132"/>
  <c r="E148" i="132"/>
  <c r="E147" i="132"/>
  <c r="E146" i="132"/>
  <c r="E145" i="132"/>
  <c r="E144" i="132"/>
  <c r="E143" i="132"/>
  <c r="E142" i="132"/>
  <c r="E141" i="132"/>
  <c r="E140" i="132"/>
  <c r="E139" i="132"/>
  <c r="E138" i="132"/>
  <c r="E137" i="132"/>
  <c r="E136" i="132"/>
  <c r="E135" i="132"/>
  <c r="E134" i="132"/>
  <c r="E133" i="132"/>
  <c r="E132" i="132"/>
  <c r="E131" i="132"/>
  <c r="E130" i="132"/>
  <c r="E129" i="132"/>
  <c r="E128" i="132"/>
  <c r="E127" i="132"/>
  <c r="E126" i="132"/>
  <c r="E125" i="132"/>
  <c r="E124" i="132"/>
  <c r="E123" i="132"/>
  <c r="E122" i="132"/>
  <c r="E121" i="132"/>
  <c r="E120" i="132"/>
  <c r="E119" i="132"/>
  <c r="E118" i="132"/>
  <c r="E117" i="132"/>
  <c r="E116" i="132"/>
  <c r="E115" i="132"/>
  <c r="E114" i="132"/>
  <c r="E113" i="132"/>
  <c r="E112" i="132"/>
  <c r="E111" i="132"/>
  <c r="E110" i="132"/>
  <c r="E103" i="132"/>
  <c r="E102" i="132"/>
  <c r="E101" i="132"/>
  <c r="E100" i="132"/>
  <c r="E99" i="132"/>
  <c r="E98" i="132"/>
  <c r="E97" i="132"/>
  <c r="E96" i="132"/>
  <c r="E95" i="132"/>
  <c r="E94" i="132"/>
  <c r="E91" i="132"/>
  <c r="E90" i="132"/>
  <c r="E89" i="132"/>
  <c r="E88" i="132"/>
  <c r="E87" i="132"/>
  <c r="E86" i="132"/>
  <c r="E85" i="132"/>
  <c r="E84" i="132"/>
  <c r="E83" i="132"/>
  <c r="E82" i="132"/>
  <c r="E81" i="132"/>
  <c r="E80" i="132"/>
  <c r="E79" i="132"/>
  <c r="E78" i="132"/>
  <c r="E77" i="132"/>
  <c r="E76" i="132"/>
  <c r="E75" i="132"/>
  <c r="E74" i="132"/>
  <c r="E73" i="132"/>
  <c r="E72" i="132"/>
  <c r="E71" i="132"/>
  <c r="E70" i="132"/>
  <c r="E69" i="132"/>
  <c r="E68" i="132"/>
  <c r="E67" i="132"/>
  <c r="E66" i="132"/>
  <c r="E65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E48" i="132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5" i="132"/>
  <c r="E34" i="132"/>
  <c r="E33" i="132"/>
  <c r="E32" i="132"/>
  <c r="E31" i="132"/>
  <c r="E30" i="132"/>
  <c r="E29" i="132"/>
  <c r="E28" i="132"/>
  <c r="E27" i="132"/>
  <c r="E26" i="132"/>
  <c r="E25" i="132"/>
  <c r="E24" i="132"/>
  <c r="E23" i="132"/>
  <c r="E22" i="132"/>
  <c r="E21" i="132"/>
  <c r="E20" i="132"/>
  <c r="E19" i="132"/>
  <c r="E18" i="132"/>
  <c r="E17" i="132"/>
  <c r="E16" i="132"/>
  <c r="E15" i="132"/>
  <c r="E14" i="132"/>
  <c r="E13" i="132"/>
  <c r="E12" i="132"/>
  <c r="E11" i="132"/>
  <c r="E10" i="132"/>
  <c r="E9" i="132"/>
  <c r="E8" i="132"/>
  <c r="E7" i="132"/>
  <c r="I63" i="132"/>
  <c r="D154" i="132"/>
  <c r="D104" i="132"/>
  <c r="G64" i="125" l="1"/>
  <c r="H32" i="52"/>
  <c r="D92" i="132" l="1"/>
  <c r="D63" i="132" l="1"/>
  <c r="D120" i="134" l="1"/>
  <c r="E120" i="134"/>
  <c r="G120" i="134" l="1"/>
  <c r="E23" i="82" l="1"/>
  <c r="D23" i="82"/>
  <c r="N42" i="108"/>
  <c r="J42" i="108"/>
  <c r="U26" i="126" l="1"/>
  <c r="T26" i="126"/>
  <c r="S26" i="126"/>
  <c r="R26" i="126"/>
  <c r="R78" i="123"/>
  <c r="H60" i="123"/>
  <c r="I60" i="123"/>
  <c r="J60" i="123"/>
  <c r="L60" i="123"/>
  <c r="M60" i="123"/>
  <c r="N60" i="123"/>
  <c r="O60" i="123"/>
  <c r="P60" i="123"/>
  <c r="Q60" i="123"/>
  <c r="R60" i="123"/>
  <c r="R53" i="123"/>
  <c r="R55" i="123" s="1"/>
  <c r="Q53" i="123"/>
  <c r="Q55" i="123" s="1"/>
  <c r="P53" i="123"/>
  <c r="P55" i="123" s="1"/>
  <c r="O53" i="123"/>
  <c r="O55" i="123" s="1"/>
  <c r="N53" i="123"/>
  <c r="H53" i="123"/>
  <c r="N27" i="123"/>
  <c r="N55" i="123" s="1"/>
  <c r="H27" i="123"/>
  <c r="E7" i="89"/>
  <c r="I7" i="89"/>
  <c r="E9" i="89"/>
  <c r="I9" i="89"/>
  <c r="E12" i="89"/>
  <c r="I12" i="89"/>
  <c r="E13" i="89"/>
  <c r="I13" i="89"/>
  <c r="E14" i="89"/>
  <c r="I14" i="89"/>
  <c r="E15" i="89"/>
  <c r="I15" i="89"/>
  <c r="E16" i="89"/>
  <c r="I16" i="89"/>
  <c r="E17" i="89"/>
  <c r="I17" i="89"/>
  <c r="E18" i="89"/>
  <c r="I18" i="89"/>
  <c r="E19" i="89"/>
  <c r="I19" i="89"/>
  <c r="E22" i="89"/>
  <c r="I22" i="89"/>
  <c r="E23" i="89"/>
  <c r="I23" i="89"/>
  <c r="E24" i="89"/>
  <c r="I24" i="89"/>
  <c r="G25" i="89"/>
  <c r="E28" i="89"/>
  <c r="I28" i="89"/>
  <c r="E29" i="89"/>
  <c r="I29" i="89"/>
  <c r="E31" i="89"/>
  <c r="I31" i="89" s="1"/>
  <c r="E32" i="89"/>
  <c r="I32" i="89"/>
  <c r="E33" i="89"/>
  <c r="I33" i="89"/>
  <c r="E36" i="89"/>
  <c r="I36" i="89"/>
  <c r="G37" i="89"/>
  <c r="E39" i="89"/>
  <c r="I39" i="89"/>
  <c r="E40" i="89"/>
  <c r="I40" i="89"/>
  <c r="E41" i="89"/>
  <c r="I41" i="89"/>
  <c r="E42" i="89"/>
  <c r="I42" i="89"/>
  <c r="I44" i="89"/>
  <c r="I45" i="89"/>
  <c r="I46" i="89"/>
  <c r="I47" i="89"/>
  <c r="E48" i="89"/>
  <c r="I48" i="89" s="1"/>
  <c r="G48" i="89"/>
  <c r="G49" i="89"/>
  <c r="H55" i="123" l="1"/>
  <c r="I18" i="113"/>
  <c r="H18" i="113"/>
  <c r="G18" i="113"/>
  <c r="F18" i="113"/>
  <c r="E18" i="113"/>
  <c r="D18" i="113"/>
  <c r="C18" i="113"/>
  <c r="N14" i="101" l="1"/>
  <c r="M14" i="101"/>
  <c r="L14" i="101"/>
  <c r="K14" i="101"/>
  <c r="J14" i="101"/>
  <c r="I14" i="101"/>
  <c r="R10" i="126" l="1"/>
  <c r="O10" i="126"/>
  <c r="I10" i="126"/>
  <c r="R9" i="126"/>
  <c r="O9" i="126"/>
  <c r="I9" i="126"/>
  <c r="G66" i="114" l="1"/>
  <c r="D66" i="114"/>
  <c r="G64" i="114"/>
  <c r="G63" i="114"/>
  <c r="G62" i="114"/>
  <c r="G61" i="114"/>
  <c r="G60" i="114"/>
  <c r="G59" i="114"/>
  <c r="G58" i="114"/>
  <c r="G57" i="114"/>
  <c r="G56" i="114"/>
  <c r="G55" i="114"/>
  <c r="G54" i="114"/>
  <c r="G53" i="114"/>
  <c r="G52" i="114"/>
  <c r="G51" i="114"/>
  <c r="G50" i="114"/>
  <c r="G49" i="114"/>
  <c r="G48" i="114"/>
  <c r="G47" i="114"/>
  <c r="G46" i="114"/>
  <c r="G45" i="114"/>
  <c r="G44" i="114"/>
  <c r="G43" i="114"/>
  <c r="G42" i="114"/>
  <c r="G41" i="114"/>
  <c r="G40" i="114"/>
  <c r="G39" i="114"/>
  <c r="G38" i="114"/>
  <c r="G37" i="114"/>
  <c r="G36" i="114"/>
  <c r="G35" i="114"/>
  <c r="G34" i="114"/>
  <c r="G33" i="114"/>
  <c r="G32" i="114"/>
  <c r="A1" i="89"/>
  <c r="A41" i="89" l="1"/>
  <c r="A42" i="89"/>
  <c r="A43" i="89" s="1"/>
  <c r="A44" i="89" s="1"/>
  <c r="A45" i="89" s="1"/>
  <c r="A46" i="89" s="1"/>
  <c r="A47" i="89" s="1"/>
  <c r="A40" i="89"/>
  <c r="A29" i="89"/>
  <c r="A30" i="89" s="1"/>
  <c r="A31" i="89" s="1"/>
  <c r="A32" i="89" s="1"/>
  <c r="A33" i="89" s="1"/>
  <c r="A34" i="89" s="1"/>
  <c r="A35" i="89" s="1"/>
  <c r="A36" i="89" s="1"/>
  <c r="A28" i="89"/>
  <c r="K26" i="76"/>
  <c r="K16" i="76"/>
  <c r="K27" i="76" s="1"/>
  <c r="I13" i="81" l="1"/>
  <c r="H13" i="81"/>
  <c r="E13" i="81"/>
  <c r="D61" i="81"/>
  <c r="C20" i="81" s="1"/>
  <c r="F42" i="81"/>
  <c r="E42" i="81"/>
  <c r="D42" i="81"/>
  <c r="C42" i="81"/>
  <c r="C18" i="81" s="1"/>
  <c r="G38" i="81"/>
  <c r="G37" i="81"/>
  <c r="G36" i="81"/>
  <c r="G35" i="81"/>
  <c r="G34" i="81"/>
  <c r="G41" i="81"/>
  <c r="G40" i="81"/>
  <c r="G39" i="81"/>
  <c r="G33" i="81"/>
  <c r="G32" i="81"/>
  <c r="G31" i="81"/>
  <c r="G30" i="81"/>
  <c r="G42" i="81" l="1"/>
  <c r="F7" i="81" l="1"/>
  <c r="J33" i="17" l="1"/>
  <c r="J34" i="17" s="1"/>
  <c r="J26" i="17"/>
  <c r="J16" i="17"/>
  <c r="K33" i="17"/>
  <c r="K26" i="17"/>
  <c r="K29" i="17"/>
  <c r="K30" i="17"/>
  <c r="K31" i="17"/>
  <c r="K32" i="17"/>
  <c r="K23" i="17"/>
  <c r="K24" i="17"/>
  <c r="K25" i="17"/>
  <c r="K19" i="17"/>
  <c r="K20" i="17"/>
  <c r="K21" i="17"/>
  <c r="C11" i="78"/>
  <c r="D58" i="53"/>
  <c r="D56" i="53"/>
  <c r="D39" i="53"/>
  <c r="D22" i="53"/>
  <c r="F10" i="53" l="1"/>
  <c r="F8" i="53"/>
  <c r="F13" i="53"/>
  <c r="F12" i="53"/>
  <c r="F11" i="53"/>
  <c r="F9" i="53"/>
  <c r="F19" i="53"/>
  <c r="F18" i="53"/>
  <c r="F17" i="53"/>
  <c r="F16" i="53"/>
  <c r="F15" i="53"/>
  <c r="F14" i="53"/>
  <c r="D20" i="112"/>
  <c r="E20" i="112"/>
  <c r="G20" i="112"/>
  <c r="H20" i="112"/>
  <c r="G7" i="81" l="1"/>
  <c r="J7" i="81" s="1"/>
  <c r="G6" i="81"/>
  <c r="J6" i="81" s="1"/>
  <c r="J13" i="81" l="1"/>
  <c r="E34" i="89" s="1"/>
  <c r="G13" i="81"/>
  <c r="E32" i="24"/>
  <c r="E33" i="24" s="1"/>
  <c r="D32" i="24"/>
  <c r="D33" i="24" s="1"/>
  <c r="I34" i="89" l="1"/>
  <c r="I7" i="113"/>
  <c r="I8" i="113"/>
  <c r="I9" i="113"/>
  <c r="I8" i="112"/>
  <c r="I9" i="112"/>
  <c r="I7" i="112"/>
  <c r="F8" i="112"/>
  <c r="F9" i="112"/>
  <c r="F7" i="112"/>
  <c r="F20" i="112" s="1"/>
  <c r="F18" i="128"/>
  <c r="I16" i="128"/>
  <c r="I17" i="128"/>
  <c r="C18" i="128"/>
  <c r="D18" i="128"/>
  <c r="E18" i="128"/>
  <c r="H18" i="128"/>
  <c r="I12" i="128"/>
  <c r="I13" i="128"/>
  <c r="C14" i="128"/>
  <c r="D14" i="128"/>
  <c r="E14" i="128"/>
  <c r="H14" i="128"/>
  <c r="I8" i="128"/>
  <c r="I9" i="128"/>
  <c r="G33" i="17"/>
  <c r="H33" i="17"/>
  <c r="I30" i="17"/>
  <c r="I31" i="17"/>
  <c r="I32" i="17"/>
  <c r="I29" i="17"/>
  <c r="G26" i="17"/>
  <c r="H26" i="17"/>
  <c r="F26" i="17"/>
  <c r="G16" i="17"/>
  <c r="H16" i="17"/>
  <c r="F16" i="17"/>
  <c r="I25" i="17"/>
  <c r="I24" i="17"/>
  <c r="I23" i="17"/>
  <c r="I21" i="17"/>
  <c r="I20" i="17"/>
  <c r="I19" i="17"/>
  <c r="I10" i="17"/>
  <c r="K10" i="17" s="1"/>
  <c r="I11" i="17"/>
  <c r="K11" i="17" s="1"/>
  <c r="I13" i="17"/>
  <c r="K13" i="17" s="1"/>
  <c r="I14" i="17"/>
  <c r="K14" i="17" s="1"/>
  <c r="I15" i="17"/>
  <c r="K15" i="17" s="1"/>
  <c r="I9" i="17"/>
  <c r="K9" i="17" s="1"/>
  <c r="K16" i="17" s="1"/>
  <c r="K34" i="17" s="1"/>
  <c r="E21" i="89" s="1"/>
  <c r="I21" i="89" s="1"/>
  <c r="F33" i="17"/>
  <c r="E12" i="78"/>
  <c r="D12" i="78"/>
  <c r="C12" i="78"/>
  <c r="E11" i="78"/>
  <c r="D11" i="78"/>
  <c r="E9" i="78"/>
  <c r="D9" i="78"/>
  <c r="C9" i="78"/>
  <c r="E8" i="78"/>
  <c r="D8" i="78"/>
  <c r="C8" i="78"/>
  <c r="F69" i="129"/>
  <c r="F67" i="129"/>
  <c r="E67" i="129"/>
  <c r="A93" i="123"/>
  <c r="A94" i="123" s="1"/>
  <c r="A95" i="123" s="1"/>
  <c r="A96" i="123" s="1"/>
  <c r="I18" i="126"/>
  <c r="J18" i="126"/>
  <c r="G43" i="108"/>
  <c r="H43" i="108"/>
  <c r="H39" i="108"/>
  <c r="G35" i="108"/>
  <c r="H35" i="108"/>
  <c r="J35" i="108"/>
  <c r="K35" i="108"/>
  <c r="N35" i="108"/>
  <c r="O35" i="108"/>
  <c r="S35" i="108"/>
  <c r="T35" i="108"/>
  <c r="U35" i="108"/>
  <c r="V35" i="108"/>
  <c r="F35" i="108"/>
  <c r="E56" i="53"/>
  <c r="E39" i="53"/>
  <c r="E22" i="53"/>
  <c r="F20" i="53"/>
  <c r="B7" i="131"/>
  <c r="B8" i="131" s="1"/>
  <c r="B9" i="131" s="1"/>
  <c r="B11" i="131" s="1"/>
  <c r="I33" i="17" l="1"/>
  <c r="I26" i="17"/>
  <c r="H34" i="17"/>
  <c r="G34" i="17"/>
  <c r="I16" i="17"/>
  <c r="B12" i="131"/>
  <c r="B13" i="131" s="1"/>
  <c r="B15" i="131" s="1"/>
  <c r="B16" i="131" s="1"/>
  <c r="B18" i="131" s="1"/>
  <c r="B19" i="131" s="1"/>
  <c r="B20" i="131" s="1"/>
  <c r="B21" i="131" s="1"/>
  <c r="B22" i="131" s="1"/>
  <c r="B23" i="131" s="1"/>
  <c r="B25" i="131" s="1"/>
  <c r="B26" i="131" s="1"/>
  <c r="B27" i="131" s="1"/>
  <c r="B29" i="131" s="1"/>
  <c r="B32" i="131" s="1"/>
  <c r="B33" i="131" s="1"/>
  <c r="B36" i="131" s="1"/>
  <c r="B37" i="131" s="1"/>
  <c r="B40" i="131" s="1"/>
  <c r="B42" i="131" s="1"/>
  <c r="B43" i="131" s="1"/>
  <c r="B45" i="131" s="1"/>
  <c r="B47" i="131" s="1"/>
  <c r="B50" i="131" s="1"/>
  <c r="B51" i="131" s="1"/>
  <c r="B52" i="131" s="1"/>
  <c r="B53" i="131" s="1"/>
  <c r="B55" i="131" s="1"/>
  <c r="B58" i="131" s="1"/>
  <c r="B62" i="131" s="1"/>
  <c r="B63" i="131" s="1"/>
  <c r="B64" i="131" s="1"/>
  <c r="B65" i="131" s="1"/>
  <c r="I20" i="112"/>
  <c r="F14" i="128"/>
  <c r="F34" i="17"/>
  <c r="E58" i="53"/>
  <c r="D10" i="128"/>
  <c r="D19" i="128" s="1"/>
  <c r="E10" i="128"/>
  <c r="E19" i="128" s="1"/>
  <c r="F10" i="128"/>
  <c r="G10" i="128"/>
  <c r="G19" i="128" s="1"/>
  <c r="H10" i="128"/>
  <c r="H19" i="128" s="1"/>
  <c r="I10" i="128"/>
  <c r="I19" i="128" s="1"/>
  <c r="E27" i="89" s="1"/>
  <c r="E17" i="79"/>
  <c r="F17" i="79"/>
  <c r="D17" i="79"/>
  <c r="F16" i="79"/>
  <c r="E16" i="79"/>
  <c r="D16" i="79"/>
  <c r="F11" i="79"/>
  <c r="E11" i="79"/>
  <c r="D11" i="79"/>
  <c r="S18" i="103"/>
  <c r="R18" i="103"/>
  <c r="Q18" i="103"/>
  <c r="Q31" i="103" s="1"/>
  <c r="S30" i="103"/>
  <c r="S31" i="103" s="1"/>
  <c r="R30" i="103"/>
  <c r="R31" i="103" s="1"/>
  <c r="Q30" i="103"/>
  <c r="J18" i="103"/>
  <c r="K30" i="103"/>
  <c r="L30" i="103"/>
  <c r="J30" i="103"/>
  <c r="L18" i="103"/>
  <c r="K18" i="103"/>
  <c r="K31" i="103" s="1"/>
  <c r="T29" i="103"/>
  <c r="M29" i="103"/>
  <c r="T28" i="103"/>
  <c r="M28" i="103"/>
  <c r="T27" i="103"/>
  <c r="M27" i="103"/>
  <c r="T26" i="103"/>
  <c r="M26" i="103"/>
  <c r="T24" i="103"/>
  <c r="M24" i="103"/>
  <c r="T23" i="103"/>
  <c r="M23" i="103"/>
  <c r="T22" i="103"/>
  <c r="M22" i="103"/>
  <c r="T21" i="103"/>
  <c r="M21" i="103"/>
  <c r="F22" i="53"/>
  <c r="I27" i="89" l="1"/>
  <c r="E37" i="89"/>
  <c r="I34" i="17"/>
  <c r="F19" i="128"/>
  <c r="L31" i="103"/>
  <c r="T30" i="103"/>
  <c r="M30" i="103"/>
  <c r="J31" i="103"/>
  <c r="D19" i="119"/>
  <c r="K18" i="30"/>
  <c r="E48" i="133"/>
  <c r="H48" i="133"/>
  <c r="E45" i="133"/>
  <c r="F45" i="133"/>
  <c r="G45" i="133"/>
  <c r="H45" i="133"/>
  <c r="I45" i="133"/>
  <c r="J45" i="133"/>
  <c r="G47" i="133"/>
  <c r="G46" i="133"/>
  <c r="D45" i="133"/>
  <c r="G44" i="133"/>
  <c r="J44" i="133" s="1"/>
  <c r="G43" i="133"/>
  <c r="J43" i="133" s="1"/>
  <c r="I42" i="133"/>
  <c r="H42" i="133"/>
  <c r="F42" i="133"/>
  <c r="E42" i="133"/>
  <c r="D42" i="133"/>
  <c r="J41" i="133"/>
  <c r="G41" i="133"/>
  <c r="G40" i="133"/>
  <c r="J40" i="133" s="1"/>
  <c r="G39" i="133"/>
  <c r="J39" i="133" s="1"/>
  <c r="G38" i="133"/>
  <c r="J38" i="133" s="1"/>
  <c r="J37" i="133"/>
  <c r="G37" i="133"/>
  <c r="G36" i="133"/>
  <c r="J36" i="133" s="1"/>
  <c r="G35" i="133"/>
  <c r="J35" i="133" s="1"/>
  <c r="G34" i="133"/>
  <c r="J34" i="133" s="1"/>
  <c r="I33" i="133"/>
  <c r="H33" i="133"/>
  <c r="F33" i="133"/>
  <c r="E33" i="133"/>
  <c r="D33" i="133"/>
  <c r="G32" i="133"/>
  <c r="J32" i="133" s="1"/>
  <c r="G31" i="133"/>
  <c r="J31" i="133" s="1"/>
  <c r="J30" i="133"/>
  <c r="G30" i="133"/>
  <c r="J29" i="133"/>
  <c r="G29" i="133"/>
  <c r="G28" i="133"/>
  <c r="J28" i="133" s="1"/>
  <c r="I27" i="133"/>
  <c r="H27" i="133"/>
  <c r="F27" i="133"/>
  <c r="F26" i="133" s="1"/>
  <c r="E27" i="133"/>
  <c r="D27" i="133"/>
  <c r="G27" i="133" s="1"/>
  <c r="J27" i="133" s="1"/>
  <c r="I26" i="133"/>
  <c r="H26" i="133"/>
  <c r="E26" i="133"/>
  <c r="D26" i="133"/>
  <c r="G25" i="133"/>
  <c r="J25" i="133" s="1"/>
  <c r="G24" i="133"/>
  <c r="J24" i="133" s="1"/>
  <c r="J23" i="133"/>
  <c r="G23" i="133"/>
  <c r="I22" i="133"/>
  <c r="H22" i="133"/>
  <c r="F22" i="133"/>
  <c r="E22" i="133"/>
  <c r="D22" i="133"/>
  <c r="G22" i="133" s="1"/>
  <c r="J22" i="133" s="1"/>
  <c r="G21" i="133"/>
  <c r="J21" i="133" s="1"/>
  <c r="J20" i="133"/>
  <c r="G20" i="133"/>
  <c r="G19" i="133"/>
  <c r="J19" i="133" s="1"/>
  <c r="G18" i="133"/>
  <c r="J18" i="133" s="1"/>
  <c r="G17" i="133"/>
  <c r="J17" i="133" s="1"/>
  <c r="G16" i="133"/>
  <c r="J16" i="133" s="1"/>
  <c r="G15" i="133"/>
  <c r="J15" i="133" s="1"/>
  <c r="G14" i="133"/>
  <c r="J14" i="133" s="1"/>
  <c r="G13" i="133"/>
  <c r="J13" i="133" s="1"/>
  <c r="G12" i="133"/>
  <c r="J12" i="133" s="1"/>
  <c r="G11" i="133"/>
  <c r="J11" i="133" s="1"/>
  <c r="G10" i="133"/>
  <c r="J10" i="133" s="1"/>
  <c r="G9" i="133"/>
  <c r="J9" i="133" s="1"/>
  <c r="G8" i="133"/>
  <c r="J8" i="133" s="1"/>
  <c r="I7" i="133"/>
  <c r="I6" i="133" s="1"/>
  <c r="H7" i="133"/>
  <c r="H6" i="133" s="1"/>
  <c r="F7" i="133"/>
  <c r="E7" i="133"/>
  <c r="E6" i="133" s="1"/>
  <c r="D7" i="133"/>
  <c r="F6" i="133"/>
  <c r="D6" i="133"/>
  <c r="G51" i="45"/>
  <c r="G42" i="45"/>
  <c r="G33" i="45"/>
  <c r="G27" i="45"/>
  <c r="G14" i="45"/>
  <c r="G10" i="45"/>
  <c r="I48" i="133" l="1"/>
  <c r="F48" i="133"/>
  <c r="G42" i="133"/>
  <c r="J42" i="133" s="1"/>
  <c r="G33" i="133"/>
  <c r="J33" i="133" s="1"/>
  <c r="G52" i="45"/>
  <c r="G15" i="45"/>
  <c r="G28" i="45" s="1"/>
  <c r="G35" i="45" s="1"/>
  <c r="G6" i="133"/>
  <c r="G26" i="133"/>
  <c r="J26" i="133" s="1"/>
  <c r="D48" i="133"/>
  <c r="G7" i="133"/>
  <c r="J7" i="133" s="1"/>
  <c r="J6" i="133" l="1"/>
  <c r="J48" i="133" s="1"/>
  <c r="G48" i="133"/>
  <c r="G53" i="45"/>
  <c r="G55" i="45" s="1"/>
  <c r="B66" i="53"/>
  <c r="B74" i="32" s="1"/>
  <c r="B165" i="40" s="1"/>
  <c r="B57" i="30" s="1"/>
  <c r="D52" i="108" s="1"/>
  <c r="B49" i="50" s="1"/>
  <c r="B34" i="126" s="1"/>
  <c r="B96" i="123" s="1"/>
  <c r="B34" i="100" s="1"/>
  <c r="B21" i="101" s="1"/>
  <c r="B24" i="102" s="1"/>
  <c r="B33" i="73" s="1"/>
  <c r="B38" i="74" s="1"/>
  <c r="B38" i="103" s="1"/>
  <c r="B33" i="76" s="1"/>
  <c r="B24" i="77" s="1"/>
  <c r="B76" i="129" s="1"/>
  <c r="B26" i="78" s="1"/>
  <c r="B41" i="17" s="1"/>
  <c r="B37" i="36" s="1"/>
  <c r="B26" i="79" s="1"/>
  <c r="B50" i="80" s="1"/>
  <c r="B30" i="128" s="1"/>
  <c r="B26" i="112" s="1"/>
  <c r="B25" i="113" s="1"/>
  <c r="B71" i="125" s="1"/>
  <c r="B39" i="52" s="1"/>
  <c r="B73" i="114" s="1"/>
  <c r="B40" i="24" s="1"/>
  <c r="B66" i="81" s="1"/>
  <c r="B29" i="82" s="1"/>
  <c r="B20" i="37" s="1"/>
  <c r="B28" i="29" s="1"/>
  <c r="B65" i="53"/>
  <c r="B73" i="32" s="1"/>
  <c r="B164" i="40" s="1"/>
  <c r="B56" i="30" s="1"/>
  <c r="D51" i="108" s="1"/>
  <c r="B48" i="50" s="1"/>
  <c r="B33" i="126" s="1"/>
  <c r="B95" i="123" s="1"/>
  <c r="B33" i="100" s="1"/>
  <c r="B20" i="101" s="1"/>
  <c r="B23" i="102" s="1"/>
  <c r="B32" i="73" s="1"/>
  <c r="B37" i="74" s="1"/>
  <c r="B37" i="103" s="1"/>
  <c r="B32" i="76" s="1"/>
  <c r="B23" i="77" s="1"/>
  <c r="B75" i="129" s="1"/>
  <c r="B25" i="78" s="1"/>
  <c r="B40" i="17" s="1"/>
  <c r="B36" i="36" s="1"/>
  <c r="B25" i="79" s="1"/>
  <c r="B49" i="80" s="1"/>
  <c r="B29" i="128" s="1"/>
  <c r="B25" i="112" s="1"/>
  <c r="B24" i="113" s="1"/>
  <c r="B70" i="125" s="1"/>
  <c r="B38" i="52" s="1"/>
  <c r="B72" i="114" s="1"/>
  <c r="B39" i="24" s="1"/>
  <c r="C60" i="8"/>
  <c r="C59" i="8"/>
  <c r="B66" i="119"/>
  <c r="B65" i="119"/>
  <c r="A1" i="126"/>
  <c r="B65" i="81" l="1"/>
  <c r="B28" i="82" s="1"/>
  <c r="B19" i="37" s="1"/>
  <c r="B27" i="29" s="1"/>
  <c r="B161" i="132"/>
  <c r="B127" i="134"/>
  <c r="A1" i="53"/>
  <c r="A1" i="134"/>
  <c r="B160" i="132" l="1"/>
  <c r="B126" i="134"/>
  <c r="A1" i="119"/>
  <c r="B2" i="127"/>
  <c r="B3" i="117"/>
  <c r="A2" i="84"/>
  <c r="A1" i="132"/>
  <c r="E41" i="80"/>
  <c r="D41" i="80"/>
  <c r="E35" i="80"/>
  <c r="D35" i="80"/>
  <c r="E29" i="80"/>
  <c r="D29" i="80"/>
  <c r="E23" i="80"/>
  <c r="D23" i="80"/>
  <c r="E17" i="80"/>
  <c r="D17" i="80"/>
  <c r="E11" i="80"/>
  <c r="D11" i="80"/>
  <c r="E42" i="80" l="1"/>
  <c r="D42" i="80"/>
  <c r="G29" i="36" l="1"/>
  <c r="H29" i="36"/>
  <c r="G21" i="36"/>
  <c r="H21" i="36"/>
  <c r="G13" i="36"/>
  <c r="G30" i="36" s="1"/>
  <c r="H13" i="36"/>
  <c r="H30" i="36" s="1"/>
  <c r="F21" i="36"/>
  <c r="F29" i="36"/>
  <c r="R20" i="123" l="1"/>
  <c r="Q20" i="123"/>
  <c r="P20" i="123"/>
  <c r="O20" i="123"/>
  <c r="N20" i="123"/>
  <c r="M20" i="123"/>
  <c r="L20" i="123"/>
  <c r="K20" i="123"/>
  <c r="J20" i="123"/>
  <c r="I20" i="123"/>
  <c r="H20" i="123"/>
  <c r="R16" i="123"/>
  <c r="Q16" i="123"/>
  <c r="P16" i="123"/>
  <c r="O16" i="123"/>
  <c r="N16" i="123"/>
  <c r="M16" i="123"/>
  <c r="L16" i="123"/>
  <c r="K16" i="123"/>
  <c r="J16" i="123"/>
  <c r="I16" i="123"/>
  <c r="H16" i="123"/>
  <c r="H12" i="123"/>
  <c r="H21" i="123" s="1"/>
  <c r="I12" i="123"/>
  <c r="J12" i="123"/>
  <c r="K12" i="123"/>
  <c r="L12" i="123"/>
  <c r="M12" i="123"/>
  <c r="N12" i="123"/>
  <c r="O12" i="123"/>
  <c r="P12" i="123"/>
  <c r="Q12" i="123"/>
  <c r="R12" i="123"/>
  <c r="R21" i="123" l="1"/>
  <c r="J21" i="123"/>
  <c r="Q21" i="123"/>
  <c r="I21" i="123"/>
  <c r="L21" i="123"/>
  <c r="P21" i="123"/>
  <c r="O21" i="123"/>
  <c r="M21" i="123"/>
  <c r="N21" i="123"/>
  <c r="K21" i="123"/>
  <c r="A1" i="100"/>
  <c r="K27" i="100"/>
  <c r="J27" i="100"/>
  <c r="L26" i="100"/>
  <c r="L25" i="100"/>
  <c r="L24" i="100"/>
  <c r="L23" i="100"/>
  <c r="L22" i="100"/>
  <c r="L27" i="100" l="1"/>
  <c r="K86" i="123"/>
  <c r="K88" i="123" s="1"/>
  <c r="R86" i="123"/>
  <c r="Q85" i="123"/>
  <c r="P85" i="123"/>
  <c r="O85" i="123"/>
  <c r="N85" i="123"/>
  <c r="M85" i="123"/>
  <c r="L85" i="123"/>
  <c r="J85" i="123"/>
  <c r="I85" i="123"/>
  <c r="H85" i="123"/>
  <c r="P78" i="123"/>
  <c r="O78" i="123"/>
  <c r="N78" i="123"/>
  <c r="M78" i="123"/>
  <c r="L78" i="123"/>
  <c r="J78" i="123"/>
  <c r="I78" i="123"/>
  <c r="H78" i="123"/>
  <c r="N70" i="123"/>
  <c r="O70" i="123"/>
  <c r="P70" i="123"/>
  <c r="Q70" i="123"/>
  <c r="R70" i="123"/>
  <c r="J86" i="123" l="1"/>
  <c r="P86" i="123"/>
  <c r="E15" i="78" s="1"/>
  <c r="I86" i="123"/>
  <c r="H86" i="123"/>
  <c r="R71" i="123"/>
  <c r="R88" i="123" s="1"/>
  <c r="M86" i="123"/>
  <c r="L86" i="123"/>
  <c r="N86" i="123"/>
  <c r="O86" i="123"/>
  <c r="C15" i="78" s="1"/>
  <c r="M70" i="123"/>
  <c r="L70" i="123"/>
  <c r="J70" i="123"/>
  <c r="I70" i="123"/>
  <c r="H70" i="123"/>
  <c r="M65" i="123"/>
  <c r="L65" i="123"/>
  <c r="J65" i="123"/>
  <c r="I65" i="123"/>
  <c r="H65" i="123"/>
  <c r="M55" i="123"/>
  <c r="I55" i="123"/>
  <c r="J55" i="123"/>
  <c r="L55" i="123"/>
  <c r="H71" i="123" l="1"/>
  <c r="H88" i="123" s="1"/>
  <c r="E10" i="89" s="1"/>
  <c r="M71" i="123"/>
  <c r="M88" i="123" s="1"/>
  <c r="L71" i="123"/>
  <c r="L88" i="123" s="1"/>
  <c r="J71" i="123"/>
  <c r="J88" i="123" s="1"/>
  <c r="I71" i="123"/>
  <c r="I88" i="123" s="1"/>
  <c r="I10" i="89" l="1"/>
  <c r="J36" i="8"/>
  <c r="N10" i="127"/>
  <c r="I30" i="127"/>
  <c r="I152" i="127" s="1"/>
  <c r="H10" i="127"/>
  <c r="I150" i="127"/>
  <c r="N152" i="127"/>
  <c r="J10" i="127"/>
  <c r="G10" i="127"/>
  <c r="M152" i="127"/>
  <c r="H152" i="127"/>
  <c r="J152" i="127"/>
  <c r="K152" i="127"/>
  <c r="L152" i="127"/>
  <c r="G152" i="127"/>
  <c r="I143" i="127"/>
  <c r="I144" i="127"/>
  <c r="I145" i="127"/>
  <c r="I146" i="127"/>
  <c r="I147" i="127"/>
  <c r="I148" i="127"/>
  <c r="I149" i="127"/>
  <c r="I26" i="127" s="1"/>
  <c r="I151" i="127"/>
  <c r="I122" i="127"/>
  <c r="I123" i="127"/>
  <c r="I124" i="127"/>
  <c r="I125" i="127"/>
  <c r="I126" i="127"/>
  <c r="I127" i="127"/>
  <c r="I22" i="127" s="1"/>
  <c r="I128" i="127"/>
  <c r="I129" i="127"/>
  <c r="I130" i="127"/>
  <c r="I23" i="127" s="1"/>
  <c r="I131" i="127"/>
  <c r="I132" i="127"/>
  <c r="I133" i="127"/>
  <c r="I134" i="127"/>
  <c r="I135" i="127"/>
  <c r="I136" i="127"/>
  <c r="I137" i="127"/>
  <c r="I138" i="127"/>
  <c r="I139" i="127"/>
  <c r="I140" i="127"/>
  <c r="I141" i="127"/>
  <c r="I142" i="127"/>
  <c r="I25" i="127" s="1"/>
  <c r="I104" i="127"/>
  <c r="I105" i="127"/>
  <c r="I106" i="127"/>
  <c r="I107" i="127"/>
  <c r="I108" i="127"/>
  <c r="I109" i="127"/>
  <c r="I110" i="127"/>
  <c r="I111" i="127"/>
  <c r="I112" i="127"/>
  <c r="I20" i="127" s="1"/>
  <c r="I113" i="127"/>
  <c r="I114" i="127"/>
  <c r="I115" i="127"/>
  <c r="I116" i="127"/>
  <c r="I21" i="127" s="1"/>
  <c r="I117" i="127"/>
  <c r="I118" i="127"/>
  <c r="I119" i="127"/>
  <c r="I120" i="127"/>
  <c r="I121" i="127"/>
  <c r="I84" i="127"/>
  <c r="I85" i="127"/>
  <c r="I86" i="127"/>
  <c r="I17" i="127" s="1"/>
  <c r="I87" i="127"/>
  <c r="I88" i="127"/>
  <c r="I89" i="127"/>
  <c r="I90" i="127"/>
  <c r="I91" i="127"/>
  <c r="I92" i="127"/>
  <c r="I93" i="127"/>
  <c r="I94" i="127"/>
  <c r="I95" i="127"/>
  <c r="I96" i="127"/>
  <c r="I97" i="127"/>
  <c r="I98" i="127"/>
  <c r="I18" i="127" s="1"/>
  <c r="I99" i="127"/>
  <c r="I100" i="127"/>
  <c r="I101" i="127"/>
  <c r="I19" i="127" s="1"/>
  <c r="I102" i="127"/>
  <c r="I103" i="127"/>
  <c r="I67" i="127"/>
  <c r="I68" i="127"/>
  <c r="I69" i="127"/>
  <c r="I70" i="127"/>
  <c r="I71" i="127"/>
  <c r="I72" i="127"/>
  <c r="I73" i="127"/>
  <c r="I74" i="127"/>
  <c r="I75" i="127"/>
  <c r="I76" i="127"/>
  <c r="I77" i="127"/>
  <c r="I78" i="127"/>
  <c r="I15" i="127" s="1"/>
  <c r="I79" i="127"/>
  <c r="I80" i="127"/>
  <c r="I81" i="127"/>
  <c r="I82" i="127"/>
  <c r="I83" i="127"/>
  <c r="I52" i="127"/>
  <c r="I53" i="127"/>
  <c r="I54" i="127"/>
  <c r="I55" i="127"/>
  <c r="I56" i="127"/>
  <c r="I12" i="127" s="1"/>
  <c r="I57" i="127"/>
  <c r="I58" i="127"/>
  <c r="I59" i="127"/>
  <c r="I60" i="127"/>
  <c r="I61" i="127"/>
  <c r="I62" i="127"/>
  <c r="I63" i="127"/>
  <c r="I64" i="127"/>
  <c r="I65" i="127"/>
  <c r="I66" i="127"/>
  <c r="I31" i="127"/>
  <c r="I32" i="127"/>
  <c r="I33" i="127"/>
  <c r="I34" i="127"/>
  <c r="I10" i="127" s="1"/>
  <c r="I35" i="127"/>
  <c r="I36" i="127"/>
  <c r="I37" i="127"/>
  <c r="I38" i="127"/>
  <c r="I39" i="127"/>
  <c r="I40" i="127"/>
  <c r="I41" i="127"/>
  <c r="I42" i="127"/>
  <c r="I43" i="127"/>
  <c r="I44" i="127"/>
  <c r="I45" i="127"/>
  <c r="I46" i="127"/>
  <c r="I47" i="127"/>
  <c r="I48" i="127"/>
  <c r="I49" i="127"/>
  <c r="I50" i="127"/>
  <c r="I51" i="127"/>
  <c r="N11" i="127"/>
  <c r="N12" i="127"/>
  <c r="N13" i="127"/>
  <c r="N14" i="127"/>
  <c r="N15" i="127"/>
  <c r="N16" i="127"/>
  <c r="N17" i="127"/>
  <c r="N18" i="127"/>
  <c r="N19" i="127"/>
  <c r="N27" i="127" s="1"/>
  <c r="N20" i="127"/>
  <c r="N21" i="127"/>
  <c r="N22" i="127"/>
  <c r="N23" i="127"/>
  <c r="N24" i="127"/>
  <c r="N25" i="127"/>
  <c r="N26" i="127"/>
  <c r="M11" i="127"/>
  <c r="M12" i="127"/>
  <c r="M13" i="127"/>
  <c r="M14" i="127"/>
  <c r="M15" i="127"/>
  <c r="M16" i="127"/>
  <c r="M17" i="127"/>
  <c r="M18" i="127"/>
  <c r="M19" i="127"/>
  <c r="M20" i="127"/>
  <c r="M21" i="127"/>
  <c r="M22" i="127"/>
  <c r="M23" i="127"/>
  <c r="M24" i="127"/>
  <c r="M25" i="127"/>
  <c r="M26" i="127"/>
  <c r="M10" i="127"/>
  <c r="M27" i="127" s="1"/>
  <c r="L11" i="127"/>
  <c r="L12" i="127"/>
  <c r="L13" i="127"/>
  <c r="L14" i="127"/>
  <c r="L15" i="127"/>
  <c r="L16" i="127"/>
  <c r="L17" i="127"/>
  <c r="L18" i="127"/>
  <c r="L19" i="127"/>
  <c r="L20" i="127"/>
  <c r="L21" i="127"/>
  <c r="L22" i="127"/>
  <c r="L23" i="127"/>
  <c r="L24" i="127"/>
  <c r="L25" i="127"/>
  <c r="L26" i="127"/>
  <c r="L10" i="127"/>
  <c r="L27" i="127" s="1"/>
  <c r="K11" i="127"/>
  <c r="K12" i="127"/>
  <c r="K13" i="127"/>
  <c r="K14" i="127"/>
  <c r="K15" i="127"/>
  <c r="K16" i="127"/>
  <c r="K17" i="127"/>
  <c r="K18" i="127"/>
  <c r="K19" i="127"/>
  <c r="K20" i="127"/>
  <c r="K21" i="127"/>
  <c r="K22" i="127"/>
  <c r="K23" i="127"/>
  <c r="K24" i="127"/>
  <c r="K25" i="127"/>
  <c r="K26" i="127"/>
  <c r="K10" i="127"/>
  <c r="K27" i="127" s="1"/>
  <c r="J11" i="127"/>
  <c r="J12" i="127"/>
  <c r="J13" i="127"/>
  <c r="J14" i="127"/>
  <c r="J15" i="127"/>
  <c r="J16" i="127"/>
  <c r="J17" i="127"/>
  <c r="J18" i="127"/>
  <c r="J19" i="127"/>
  <c r="J20" i="127"/>
  <c r="J21" i="127"/>
  <c r="J22" i="127"/>
  <c r="J23" i="127"/>
  <c r="J24" i="127"/>
  <c r="J25" i="127"/>
  <c r="J26" i="127"/>
  <c r="J27" i="127"/>
  <c r="I11" i="127"/>
  <c r="I13" i="127"/>
  <c r="I14" i="127"/>
  <c r="I16" i="127"/>
  <c r="I24" i="127"/>
  <c r="H11" i="127"/>
  <c r="H27" i="127" s="1"/>
  <c r="H12" i="127"/>
  <c r="H13" i="127"/>
  <c r="H14" i="127"/>
  <c r="H15" i="127"/>
  <c r="H16" i="127"/>
  <c r="H17" i="127"/>
  <c r="H18" i="127"/>
  <c r="H19" i="127"/>
  <c r="H20" i="127"/>
  <c r="H21" i="127"/>
  <c r="H22" i="127"/>
  <c r="H23" i="127"/>
  <c r="H24" i="127"/>
  <c r="H25" i="127"/>
  <c r="H26" i="127"/>
  <c r="G11" i="127"/>
  <c r="G12" i="127"/>
  <c r="G13" i="127"/>
  <c r="G14" i="127"/>
  <c r="G15" i="127"/>
  <c r="G16" i="127"/>
  <c r="G17" i="127"/>
  <c r="G18" i="127"/>
  <c r="G19" i="127"/>
  <c r="G20" i="127"/>
  <c r="G21" i="127"/>
  <c r="G22" i="127"/>
  <c r="G23" i="127"/>
  <c r="G24" i="127"/>
  <c r="G25" i="127"/>
  <c r="G26" i="127"/>
  <c r="F13" i="125"/>
  <c r="F13" i="36"/>
  <c r="F30" i="36" s="1"/>
  <c r="O21" i="76"/>
  <c r="C10" i="128"/>
  <c r="H14" i="52"/>
  <c r="H17" i="78"/>
  <c r="H18" i="78"/>
  <c r="H19" i="78"/>
  <c r="H8" i="78"/>
  <c r="H9" i="78"/>
  <c r="H11" i="78"/>
  <c r="H12" i="78"/>
  <c r="M111" i="130"/>
  <c r="M110" i="130"/>
  <c r="L109" i="130"/>
  <c r="K109" i="130"/>
  <c r="I109" i="130"/>
  <c r="H109" i="130"/>
  <c r="G109" i="130"/>
  <c r="J107" i="130"/>
  <c r="M107" i="130" s="1"/>
  <c r="J106" i="130"/>
  <c r="M106" i="130" s="1"/>
  <c r="L105" i="130"/>
  <c r="K105" i="130"/>
  <c r="I105" i="130"/>
  <c r="H105" i="130"/>
  <c r="G105" i="130"/>
  <c r="M103" i="130"/>
  <c r="J103" i="130"/>
  <c r="J102" i="130"/>
  <c r="M102" i="130" s="1"/>
  <c r="L101" i="130"/>
  <c r="K101" i="130"/>
  <c r="I101" i="130"/>
  <c r="H101" i="130"/>
  <c r="G101" i="130"/>
  <c r="J99" i="130"/>
  <c r="M99" i="130" s="1"/>
  <c r="J97" i="130"/>
  <c r="M97" i="130" s="1"/>
  <c r="J96" i="130"/>
  <c r="M96" i="130" s="1"/>
  <c r="J95" i="130"/>
  <c r="M95" i="130" s="1"/>
  <c r="L94" i="130"/>
  <c r="K94" i="130"/>
  <c r="I94" i="130"/>
  <c r="H94" i="130"/>
  <c r="G94" i="130"/>
  <c r="J92" i="130"/>
  <c r="M92" i="130" s="1"/>
  <c r="M91" i="130"/>
  <c r="J91" i="130"/>
  <c r="J90" i="130"/>
  <c r="M90" i="130" s="1"/>
  <c r="J89" i="130"/>
  <c r="M89" i="130" s="1"/>
  <c r="J88" i="130"/>
  <c r="M88" i="130" s="1"/>
  <c r="M87" i="130"/>
  <c r="J87" i="130"/>
  <c r="J86" i="130"/>
  <c r="M86" i="130" s="1"/>
  <c r="L85" i="130"/>
  <c r="K85" i="130"/>
  <c r="I85" i="130"/>
  <c r="H85" i="130"/>
  <c r="G85" i="130"/>
  <c r="J84" i="130"/>
  <c r="M84" i="130" s="1"/>
  <c r="J83" i="130"/>
  <c r="M83" i="130" s="1"/>
  <c r="J82" i="130"/>
  <c r="M82" i="130" s="1"/>
  <c r="J81" i="130"/>
  <c r="M81" i="130" s="1"/>
  <c r="J80" i="130"/>
  <c r="M80" i="130" s="1"/>
  <c r="L79" i="130"/>
  <c r="K79" i="130"/>
  <c r="I79" i="130"/>
  <c r="H79" i="130"/>
  <c r="G79" i="130"/>
  <c r="J79" i="130" s="1"/>
  <c r="M79" i="130" s="1"/>
  <c r="J78" i="130"/>
  <c r="M78" i="130" s="1"/>
  <c r="J77" i="130"/>
  <c r="M77" i="130" s="1"/>
  <c r="M76" i="130"/>
  <c r="J76" i="130"/>
  <c r="J75" i="130"/>
  <c r="M75" i="130" s="1"/>
  <c r="L74" i="130"/>
  <c r="K74" i="130"/>
  <c r="K73" i="130" s="1"/>
  <c r="I74" i="130"/>
  <c r="H74" i="130"/>
  <c r="H73" i="130" s="1"/>
  <c r="H72" i="130" s="1"/>
  <c r="G74" i="130"/>
  <c r="L73" i="130"/>
  <c r="L72" i="130" s="1"/>
  <c r="J70" i="130"/>
  <c r="M70" i="130" s="1"/>
  <c r="J69" i="130"/>
  <c r="M69" i="130" s="1"/>
  <c r="J68" i="130"/>
  <c r="M68" i="130" s="1"/>
  <c r="L67" i="130"/>
  <c r="K67" i="130"/>
  <c r="I67" i="130"/>
  <c r="H67" i="130"/>
  <c r="J67" i="130" s="1"/>
  <c r="G67" i="130"/>
  <c r="J65" i="130"/>
  <c r="M65" i="130" s="1"/>
  <c r="J64" i="130"/>
  <c r="M64" i="130" s="1"/>
  <c r="L63" i="130"/>
  <c r="K63" i="130"/>
  <c r="I63" i="130"/>
  <c r="H63" i="130"/>
  <c r="G63" i="130"/>
  <c r="J62" i="130"/>
  <c r="M62" i="130" s="1"/>
  <c r="J61" i="130"/>
  <c r="M61" i="130" s="1"/>
  <c r="J60" i="130"/>
  <c r="M60" i="130" s="1"/>
  <c r="J59" i="130"/>
  <c r="M59" i="130" s="1"/>
  <c r="J58" i="130"/>
  <c r="M58" i="130" s="1"/>
  <c r="L57" i="130"/>
  <c r="K57" i="130"/>
  <c r="I57" i="130"/>
  <c r="H57" i="130"/>
  <c r="J57" i="130" s="1"/>
  <c r="M57" i="130" s="1"/>
  <c r="G57" i="130"/>
  <c r="J56" i="130"/>
  <c r="M56" i="130" s="1"/>
  <c r="J55" i="130"/>
  <c r="M55" i="130" s="1"/>
  <c r="J54" i="130"/>
  <c r="M54" i="130" s="1"/>
  <c r="J53" i="130"/>
  <c r="M53" i="130" s="1"/>
  <c r="L52" i="130"/>
  <c r="K52" i="130"/>
  <c r="I52" i="130"/>
  <c r="I51" i="130" s="1"/>
  <c r="H52" i="130"/>
  <c r="G52" i="130"/>
  <c r="J52" i="130" s="1"/>
  <c r="M52" i="130" s="1"/>
  <c r="J48" i="130"/>
  <c r="M48" i="130" s="1"/>
  <c r="J47" i="130"/>
  <c r="M47" i="130" s="1"/>
  <c r="J46" i="130"/>
  <c r="M46" i="130" s="1"/>
  <c r="J45" i="130"/>
  <c r="M45" i="130" s="1"/>
  <c r="J44" i="130"/>
  <c r="M44" i="130" s="1"/>
  <c r="J43" i="130"/>
  <c r="M43" i="130" s="1"/>
  <c r="J42" i="130"/>
  <c r="M42" i="130" s="1"/>
  <c r="J41" i="130"/>
  <c r="M41" i="130" s="1"/>
  <c r="K40" i="130"/>
  <c r="H40" i="130"/>
  <c r="J40" i="130" s="1"/>
  <c r="M40" i="130" s="1"/>
  <c r="J39" i="130"/>
  <c r="M39" i="130" s="1"/>
  <c r="J38" i="130"/>
  <c r="M38" i="130" s="1"/>
  <c r="J37" i="130"/>
  <c r="M37" i="130" s="1"/>
  <c r="J36" i="130"/>
  <c r="M36" i="130" s="1"/>
  <c r="J35" i="130"/>
  <c r="M35" i="130" s="1"/>
  <c r="K34" i="130"/>
  <c r="K28" i="130" s="1"/>
  <c r="K27" i="130" s="1"/>
  <c r="H34" i="130"/>
  <c r="J33" i="130"/>
  <c r="M33" i="130" s="1"/>
  <c r="J32" i="130"/>
  <c r="M32" i="130" s="1"/>
  <c r="J31" i="130"/>
  <c r="M31" i="130" s="1"/>
  <c r="J30" i="130"/>
  <c r="M30" i="130" s="1"/>
  <c r="K29" i="130"/>
  <c r="H29" i="130"/>
  <c r="J25" i="130"/>
  <c r="M25" i="130" s="1"/>
  <c r="J24" i="130"/>
  <c r="M24" i="130" s="1"/>
  <c r="M23" i="130"/>
  <c r="J23" i="130"/>
  <c r="J22" i="130"/>
  <c r="M22" i="130" s="1"/>
  <c r="J21" i="130"/>
  <c r="M21" i="130" s="1"/>
  <c r="J20" i="130"/>
  <c r="M20" i="130" s="1"/>
  <c r="M19" i="130"/>
  <c r="J19" i="130"/>
  <c r="L18" i="130"/>
  <c r="K18" i="130"/>
  <c r="I18" i="130"/>
  <c r="H18" i="130"/>
  <c r="G18" i="130"/>
  <c r="J18" i="130" s="1"/>
  <c r="J17" i="130"/>
  <c r="M17" i="130" s="1"/>
  <c r="J16" i="130"/>
  <c r="M16" i="130" s="1"/>
  <c r="J15" i="130"/>
  <c r="M15" i="130" s="1"/>
  <c r="J14" i="130"/>
  <c r="M14" i="130" s="1"/>
  <c r="J13" i="130"/>
  <c r="M13" i="130" s="1"/>
  <c r="L12" i="130"/>
  <c r="L6" i="130" s="1"/>
  <c r="K12" i="130"/>
  <c r="I12" i="130"/>
  <c r="H12" i="130"/>
  <c r="G12" i="130"/>
  <c r="J11" i="130"/>
  <c r="M11" i="130" s="1"/>
  <c r="M10" i="130"/>
  <c r="J10" i="130"/>
  <c r="J9" i="130"/>
  <c r="M9" i="130" s="1"/>
  <c r="J8" i="130"/>
  <c r="M8" i="130" s="1"/>
  <c r="L7" i="130"/>
  <c r="K7" i="130"/>
  <c r="K6" i="130" s="1"/>
  <c r="K5" i="130" s="1"/>
  <c r="I7" i="130"/>
  <c r="H7" i="130"/>
  <c r="G7" i="130"/>
  <c r="I50" i="130" l="1"/>
  <c r="J105" i="130"/>
  <c r="M105" i="130" s="1"/>
  <c r="I27" i="127"/>
  <c r="F58" i="53"/>
  <c r="C19" i="128"/>
  <c r="G27" i="127"/>
  <c r="I6" i="130"/>
  <c r="I5" i="130" s="1"/>
  <c r="J63" i="130"/>
  <c r="M63" i="130" s="1"/>
  <c r="J74" i="130"/>
  <c r="M74" i="130" s="1"/>
  <c r="J94" i="130"/>
  <c r="M94" i="130" s="1"/>
  <c r="J109" i="130"/>
  <c r="M109" i="130" s="1"/>
  <c r="M18" i="130"/>
  <c r="L5" i="130"/>
  <c r="L4" i="130" s="1"/>
  <c r="M67" i="130"/>
  <c r="K72" i="130"/>
  <c r="J7" i="130"/>
  <c r="M7" i="130" s="1"/>
  <c r="J12" i="130"/>
  <c r="M12" i="130" s="1"/>
  <c r="J29" i="130"/>
  <c r="M29" i="130" s="1"/>
  <c r="J34" i="130"/>
  <c r="M34" i="130" s="1"/>
  <c r="K51" i="130"/>
  <c r="K50" i="130" s="1"/>
  <c r="L51" i="130"/>
  <c r="L50" i="130" s="1"/>
  <c r="G73" i="130"/>
  <c r="G72" i="130" s="1"/>
  <c r="J85" i="130"/>
  <c r="M85" i="130" s="1"/>
  <c r="J101" i="130"/>
  <c r="M101" i="130" s="1"/>
  <c r="K4" i="130"/>
  <c r="K113" i="130" s="1"/>
  <c r="G6" i="130"/>
  <c r="H28" i="130"/>
  <c r="H27" i="130" s="1"/>
  <c r="G51" i="130"/>
  <c r="I73" i="130"/>
  <c r="I72" i="130" s="1"/>
  <c r="H6" i="130"/>
  <c r="H5" i="130" s="1"/>
  <c r="H51" i="130"/>
  <c r="H50" i="130" s="1"/>
  <c r="L113" i="130" l="1"/>
  <c r="J73" i="130"/>
  <c r="M73" i="130" s="1"/>
  <c r="I4" i="130"/>
  <c r="I113" i="130" s="1"/>
  <c r="H4" i="130"/>
  <c r="H113" i="130" s="1"/>
  <c r="J27" i="130"/>
  <c r="M27" i="130" s="1"/>
  <c r="J28" i="130"/>
  <c r="M28" i="130" s="1"/>
  <c r="G5" i="130"/>
  <c r="J6" i="130"/>
  <c r="M6" i="130" s="1"/>
  <c r="G50" i="130"/>
  <c r="J50" i="130" s="1"/>
  <c r="M50" i="130" s="1"/>
  <c r="J51" i="130"/>
  <c r="M51" i="130" s="1"/>
  <c r="J72" i="130"/>
  <c r="M72" i="130" s="1"/>
  <c r="G4" i="130" l="1"/>
  <c r="J5" i="130"/>
  <c r="M5" i="130" s="1"/>
  <c r="J4" i="130" l="1"/>
  <c r="G113" i="130"/>
  <c r="J113" i="130" l="1"/>
  <c r="M4" i="130"/>
  <c r="M113" i="130" s="1"/>
  <c r="G52" i="40" l="1"/>
  <c r="G154" i="40" l="1"/>
  <c r="D13" i="37"/>
  <c r="E35" i="89"/>
  <c r="D13" i="81"/>
  <c r="E24" i="24"/>
  <c r="D24" i="24"/>
  <c r="E17" i="24"/>
  <c r="D17" i="24"/>
  <c r="G7" i="114"/>
  <c r="H31" i="52"/>
  <c r="H30" i="52"/>
  <c r="H29" i="52"/>
  <c r="H28" i="52"/>
  <c r="H27" i="52"/>
  <c r="H26" i="52"/>
  <c r="H25" i="52"/>
  <c r="H24" i="52"/>
  <c r="H23" i="52"/>
  <c r="H22" i="52"/>
  <c r="H21" i="52"/>
  <c r="H20" i="52"/>
  <c r="H19" i="52"/>
  <c r="H18" i="52"/>
  <c r="H17" i="52"/>
  <c r="H16" i="52"/>
  <c r="H15" i="52"/>
  <c r="H13" i="52"/>
  <c r="H12" i="52"/>
  <c r="H11" i="52"/>
  <c r="H10" i="52"/>
  <c r="H9" i="52"/>
  <c r="H8" i="52"/>
  <c r="H7" i="52"/>
  <c r="G59" i="125"/>
  <c r="F59" i="125"/>
  <c r="G61" i="125"/>
  <c r="G40" i="125"/>
  <c r="F40" i="125"/>
  <c r="G21" i="125"/>
  <c r="F21" i="125"/>
  <c r="F23" i="125" s="1"/>
  <c r="G13" i="125"/>
  <c r="C20" i="112"/>
  <c r="G20" i="78"/>
  <c r="F20" i="78"/>
  <c r="F21" i="129"/>
  <c r="E21" i="129"/>
  <c r="F13" i="129"/>
  <c r="E13" i="129"/>
  <c r="M16" i="77"/>
  <c r="M15" i="77"/>
  <c r="M14" i="77"/>
  <c r="M13" i="77"/>
  <c r="M12" i="77"/>
  <c r="M11" i="77"/>
  <c r="M10" i="77"/>
  <c r="M9" i="77"/>
  <c r="M8" i="77"/>
  <c r="M7" i="77"/>
  <c r="L17" i="77"/>
  <c r="D14" i="78" s="1"/>
  <c r="K17" i="77"/>
  <c r="E14" i="78" s="1"/>
  <c r="J17" i="77"/>
  <c r="C14" i="78" s="1"/>
  <c r="H14" i="78" s="1"/>
  <c r="I17" i="77"/>
  <c r="H17" i="77"/>
  <c r="L27" i="76"/>
  <c r="C10" i="78" s="1"/>
  <c r="O25" i="76"/>
  <c r="O24" i="76"/>
  <c r="O23" i="76"/>
  <c r="O20" i="76"/>
  <c r="O19" i="76"/>
  <c r="N26" i="76"/>
  <c r="M26" i="76"/>
  <c r="M27" i="76" s="1"/>
  <c r="E10" i="78" s="1"/>
  <c r="L26" i="76"/>
  <c r="F16" i="76"/>
  <c r="F27" i="76" s="1"/>
  <c r="N16" i="76"/>
  <c r="N27" i="76" s="1"/>
  <c r="D10" i="78" s="1"/>
  <c r="M16" i="76"/>
  <c r="L16" i="76"/>
  <c r="O15" i="76"/>
  <c r="O14" i="76"/>
  <c r="O13" i="76"/>
  <c r="O11" i="76"/>
  <c r="O10" i="76"/>
  <c r="O9" i="76"/>
  <c r="I16" i="76"/>
  <c r="H16" i="76"/>
  <c r="G16" i="76"/>
  <c r="T17" i="103"/>
  <c r="T16" i="103"/>
  <c r="T15" i="103"/>
  <c r="T14" i="103"/>
  <c r="T12" i="103"/>
  <c r="T11" i="103"/>
  <c r="T10" i="103"/>
  <c r="T9" i="103"/>
  <c r="M17" i="103"/>
  <c r="M16" i="103"/>
  <c r="M15" i="103"/>
  <c r="M14" i="103"/>
  <c r="M12" i="103"/>
  <c r="M11" i="103"/>
  <c r="M10" i="103"/>
  <c r="M9" i="103"/>
  <c r="P31" i="74"/>
  <c r="P30" i="74"/>
  <c r="P29" i="74"/>
  <c r="P28" i="74"/>
  <c r="P27" i="74"/>
  <c r="P26" i="74"/>
  <c r="P25" i="74"/>
  <c r="P24" i="74"/>
  <c r="P23" i="74"/>
  <c r="P22" i="74"/>
  <c r="P21" i="74"/>
  <c r="P20" i="74"/>
  <c r="P19" i="74"/>
  <c r="P18" i="74"/>
  <c r="P17" i="74"/>
  <c r="P16" i="74"/>
  <c r="P15" i="74"/>
  <c r="P14" i="74"/>
  <c r="P13" i="74"/>
  <c r="P12" i="74"/>
  <c r="P11" i="74"/>
  <c r="P10" i="74"/>
  <c r="P9" i="74"/>
  <c r="P8" i="74"/>
  <c r="P7" i="74"/>
  <c r="P32" i="74"/>
  <c r="F32" i="74"/>
  <c r="G32" i="74"/>
  <c r="R7" i="73"/>
  <c r="R26" i="73"/>
  <c r="R25" i="73"/>
  <c r="R24" i="73"/>
  <c r="R23" i="73"/>
  <c r="R22" i="73"/>
  <c r="R21" i="73"/>
  <c r="R20" i="73"/>
  <c r="R19" i="73"/>
  <c r="R18" i="73"/>
  <c r="R17" i="73"/>
  <c r="R16" i="73"/>
  <c r="R15" i="73"/>
  <c r="R14" i="73"/>
  <c r="R13" i="73"/>
  <c r="R12" i="73"/>
  <c r="R11" i="73"/>
  <c r="R10" i="73"/>
  <c r="R9" i="73"/>
  <c r="R8" i="73"/>
  <c r="J27" i="73"/>
  <c r="I27" i="73"/>
  <c r="F27" i="73"/>
  <c r="E27" i="73"/>
  <c r="U16" i="102"/>
  <c r="U15" i="102"/>
  <c r="U14" i="102"/>
  <c r="U13" i="102"/>
  <c r="U12" i="102"/>
  <c r="U17" i="102" s="1"/>
  <c r="U11" i="102"/>
  <c r="U10" i="102"/>
  <c r="U9" i="102"/>
  <c r="U8" i="102"/>
  <c r="T17" i="102"/>
  <c r="S17" i="102"/>
  <c r="R17" i="102"/>
  <c r="N17" i="102"/>
  <c r="M17" i="102"/>
  <c r="J17" i="102"/>
  <c r="I17" i="102"/>
  <c r="H17" i="102"/>
  <c r="O16" i="102"/>
  <c r="O15" i="102"/>
  <c r="O14" i="102"/>
  <c r="O13" i="102"/>
  <c r="O12" i="102"/>
  <c r="O11" i="102"/>
  <c r="O10" i="102"/>
  <c r="O9" i="102"/>
  <c r="O8" i="102"/>
  <c r="O17" i="102" s="1"/>
  <c r="N13" i="101"/>
  <c r="N12" i="101"/>
  <c r="N11" i="101"/>
  <c r="N10" i="101"/>
  <c r="N9" i="101"/>
  <c r="N8" i="101"/>
  <c r="N7" i="101"/>
  <c r="L15" i="100"/>
  <c r="L19" i="100"/>
  <c r="L18" i="100"/>
  <c r="L17" i="100"/>
  <c r="L16" i="100"/>
  <c r="L12" i="100"/>
  <c r="L11" i="100"/>
  <c r="L10" i="100"/>
  <c r="L9" i="100"/>
  <c r="L8" i="100"/>
  <c r="K20" i="100"/>
  <c r="J20" i="100"/>
  <c r="J13" i="100"/>
  <c r="J28" i="100" s="1"/>
  <c r="K13" i="100"/>
  <c r="K28" i="100" s="1"/>
  <c r="Q74" i="123"/>
  <c r="Q64" i="123"/>
  <c r="Q63" i="123"/>
  <c r="Q62" i="123"/>
  <c r="P65" i="123"/>
  <c r="O65" i="123"/>
  <c r="N65" i="123"/>
  <c r="T25" i="126"/>
  <c r="S25" i="126"/>
  <c r="R25" i="126"/>
  <c r="U24" i="126"/>
  <c r="U23" i="126"/>
  <c r="U22" i="126"/>
  <c r="U21" i="126"/>
  <c r="U20" i="126"/>
  <c r="O23" i="126"/>
  <c r="O22" i="126"/>
  <c r="O21" i="126"/>
  <c r="O20" i="126"/>
  <c r="O24" i="126"/>
  <c r="N25" i="126"/>
  <c r="M25" i="126"/>
  <c r="T18" i="126"/>
  <c r="S18" i="126"/>
  <c r="E7" i="78" s="1"/>
  <c r="R18" i="126"/>
  <c r="C7" i="78" s="1"/>
  <c r="U17" i="126"/>
  <c r="U16" i="126"/>
  <c r="U15" i="126"/>
  <c r="U13" i="126"/>
  <c r="U12" i="126"/>
  <c r="U11" i="126"/>
  <c r="U10" i="126"/>
  <c r="U9" i="126"/>
  <c r="O17" i="126"/>
  <c r="O16" i="126"/>
  <c r="O15" i="126"/>
  <c r="O13" i="126"/>
  <c r="O12" i="126"/>
  <c r="O11" i="126"/>
  <c r="N18" i="126"/>
  <c r="N26" i="126" s="1"/>
  <c r="M18" i="126"/>
  <c r="H18" i="126"/>
  <c r="F40" i="50"/>
  <c r="E40" i="50"/>
  <c r="C40" i="50"/>
  <c r="J40" i="50"/>
  <c r="I40" i="50"/>
  <c r="H40" i="50"/>
  <c r="G40" i="50"/>
  <c r="D40" i="50"/>
  <c r="J34" i="50"/>
  <c r="C34" i="50"/>
  <c r="S39" i="108"/>
  <c r="V39" i="108"/>
  <c r="U39" i="108"/>
  <c r="T39" i="108"/>
  <c r="R41" i="108"/>
  <c r="P42" i="108"/>
  <c r="P41" i="108"/>
  <c r="P40" i="108"/>
  <c r="L42" i="108"/>
  <c r="L41" i="108"/>
  <c r="L40" i="108"/>
  <c r="R40" i="108" s="1"/>
  <c r="H42" i="108"/>
  <c r="H41" i="108"/>
  <c r="H40" i="108"/>
  <c r="H37" i="108"/>
  <c r="P37" i="108"/>
  <c r="K43" i="108"/>
  <c r="J43" i="108"/>
  <c r="J46" i="108" s="1"/>
  <c r="F43" i="108"/>
  <c r="K39" i="108"/>
  <c r="K46" i="108" s="1"/>
  <c r="J39" i="108"/>
  <c r="G39" i="108"/>
  <c r="H13" i="108"/>
  <c r="H11" i="108"/>
  <c r="H10" i="108"/>
  <c r="H9" i="108"/>
  <c r="S60" i="32"/>
  <c r="R60" i="32"/>
  <c r="P60" i="32"/>
  <c r="O60" i="32"/>
  <c r="N60" i="32"/>
  <c r="M60" i="32"/>
  <c r="L60" i="32"/>
  <c r="G60" i="32"/>
  <c r="S62" i="32"/>
  <c r="R52" i="32"/>
  <c r="P52" i="32"/>
  <c r="O52" i="32"/>
  <c r="N52" i="32"/>
  <c r="N62" i="32" s="1"/>
  <c r="M52" i="32"/>
  <c r="L52" i="32"/>
  <c r="G52" i="32"/>
  <c r="G41" i="32"/>
  <c r="R33" i="32"/>
  <c r="P33" i="32"/>
  <c r="O33" i="32"/>
  <c r="N33" i="32"/>
  <c r="M33" i="32"/>
  <c r="L33" i="32"/>
  <c r="G33" i="32"/>
  <c r="S22" i="32"/>
  <c r="R22" i="32"/>
  <c r="P22" i="32"/>
  <c r="O22" i="32"/>
  <c r="N22" i="32"/>
  <c r="M22" i="32"/>
  <c r="L22" i="32"/>
  <c r="G22" i="32"/>
  <c r="S14" i="32"/>
  <c r="R14" i="32"/>
  <c r="P14" i="32"/>
  <c r="O14" i="32"/>
  <c r="N14" i="32"/>
  <c r="N24" i="32" s="1"/>
  <c r="M14" i="32"/>
  <c r="M24" i="32" s="1"/>
  <c r="L14" i="32"/>
  <c r="G14" i="32"/>
  <c r="J52" i="8"/>
  <c r="J54" i="8" s="1"/>
  <c r="I52" i="8"/>
  <c r="H52" i="8"/>
  <c r="G52" i="8"/>
  <c r="F52" i="8"/>
  <c r="E52" i="8"/>
  <c r="D52" i="8"/>
  <c r="I36" i="8"/>
  <c r="I54" i="8" s="1"/>
  <c r="H36" i="8"/>
  <c r="G36" i="8"/>
  <c r="F36" i="8"/>
  <c r="E36" i="8"/>
  <c r="D36" i="8"/>
  <c r="D54" i="8" s="1"/>
  <c r="J20" i="8"/>
  <c r="I20" i="8"/>
  <c r="H20" i="8"/>
  <c r="G20" i="8"/>
  <c r="F20" i="8"/>
  <c r="E20" i="8"/>
  <c r="D20" i="8"/>
  <c r="E54" i="119"/>
  <c r="F49" i="119"/>
  <c r="F55" i="119" s="1"/>
  <c r="E49" i="119"/>
  <c r="F54" i="119" s="1"/>
  <c r="D49" i="119"/>
  <c r="F34" i="119"/>
  <c r="E55" i="119" s="1"/>
  <c r="E34" i="119"/>
  <c r="D34" i="119"/>
  <c r="F19" i="119"/>
  <c r="D55" i="119" s="1"/>
  <c r="E19" i="119"/>
  <c r="J9" i="89"/>
  <c r="J7" i="89"/>
  <c r="G8" i="114"/>
  <c r="G9" i="114"/>
  <c r="G10" i="114"/>
  <c r="G11" i="114"/>
  <c r="G12" i="114"/>
  <c r="G13" i="114"/>
  <c r="G14" i="114"/>
  <c r="G15" i="114"/>
  <c r="G16" i="114"/>
  <c r="G17" i="114"/>
  <c r="G18" i="114"/>
  <c r="G19" i="114"/>
  <c r="G20" i="114"/>
  <c r="G21" i="114"/>
  <c r="G22" i="114"/>
  <c r="G23" i="114"/>
  <c r="G24" i="114"/>
  <c r="G25" i="114"/>
  <c r="G26" i="114"/>
  <c r="G27" i="114"/>
  <c r="G28" i="114"/>
  <c r="G29" i="114"/>
  <c r="G30" i="114"/>
  <c r="G31" i="114"/>
  <c r="O22" i="29"/>
  <c r="F22" i="29"/>
  <c r="G22" i="29"/>
  <c r="H22" i="29"/>
  <c r="I22" i="29"/>
  <c r="J22" i="29"/>
  <c r="K22" i="29"/>
  <c r="J40" i="89" s="1"/>
  <c r="L22" i="29"/>
  <c r="M22" i="29"/>
  <c r="J42" i="89" s="1"/>
  <c r="N22" i="29"/>
  <c r="D22" i="29"/>
  <c r="E13" i="37"/>
  <c r="E66" i="114"/>
  <c r="F66" i="114"/>
  <c r="I26" i="76"/>
  <c r="I27" i="76" s="1"/>
  <c r="H26" i="76"/>
  <c r="H27" i="76" s="1"/>
  <c r="G26" i="76"/>
  <c r="F26" i="76"/>
  <c r="O32" i="74"/>
  <c r="N32" i="74"/>
  <c r="M32" i="74"/>
  <c r="K32" i="74"/>
  <c r="J32" i="74"/>
  <c r="I32" i="74"/>
  <c r="H32" i="74"/>
  <c r="Q27" i="73"/>
  <c r="P27" i="73"/>
  <c r="O27" i="73"/>
  <c r="M27" i="73"/>
  <c r="L27" i="73"/>
  <c r="K27" i="73"/>
  <c r="R27" i="73"/>
  <c r="J25" i="126"/>
  <c r="I25" i="126"/>
  <c r="I26" i="126" s="1"/>
  <c r="H25" i="126"/>
  <c r="I34" i="50"/>
  <c r="H34" i="50"/>
  <c r="G34" i="50"/>
  <c r="F34" i="50"/>
  <c r="E34" i="50"/>
  <c r="D34" i="50"/>
  <c r="N39" i="108"/>
  <c r="O39" i="108"/>
  <c r="J19" i="89"/>
  <c r="F59" i="129"/>
  <c r="E59" i="129"/>
  <c r="A55" i="129"/>
  <c r="A56" i="129" s="1"/>
  <c r="A57" i="129" s="1"/>
  <c r="A58" i="129" s="1"/>
  <c r="F51" i="129"/>
  <c r="E51" i="129"/>
  <c r="A47" i="129"/>
  <c r="A48" i="129" s="1"/>
  <c r="A49" i="129" s="1"/>
  <c r="A50" i="129" s="1"/>
  <c r="F40" i="129"/>
  <c r="E40" i="129"/>
  <c r="A36" i="129"/>
  <c r="A37" i="129" s="1"/>
  <c r="A38" i="129" s="1"/>
  <c r="A39" i="129" s="1"/>
  <c r="F32" i="129"/>
  <c r="E32" i="129"/>
  <c r="A28" i="129"/>
  <c r="A29" i="129" s="1"/>
  <c r="A30" i="129" s="1"/>
  <c r="A31" i="129" s="1"/>
  <c r="A19" i="129"/>
  <c r="A20" i="129" s="1"/>
  <c r="A9" i="129"/>
  <c r="A10" i="129" s="1"/>
  <c r="A11" i="129" s="1"/>
  <c r="A12" i="129" s="1"/>
  <c r="F39" i="108"/>
  <c r="P33" i="108"/>
  <c r="L33" i="108"/>
  <c r="H33" i="108"/>
  <c r="P32" i="108"/>
  <c r="L32" i="108"/>
  <c r="H32" i="108"/>
  <c r="P30" i="108"/>
  <c r="L30" i="108"/>
  <c r="H30" i="108"/>
  <c r="R30" i="108" s="1"/>
  <c r="P29" i="108"/>
  <c r="L29" i="108"/>
  <c r="H29" i="108"/>
  <c r="R29" i="108" s="1"/>
  <c r="P28" i="108"/>
  <c r="L28" i="108"/>
  <c r="H28" i="108"/>
  <c r="P27" i="108"/>
  <c r="L27" i="108"/>
  <c r="H27" i="108"/>
  <c r="R27" i="108" s="1"/>
  <c r="P26" i="108"/>
  <c r="L26" i="108"/>
  <c r="H26" i="108"/>
  <c r="R26" i="108" s="1"/>
  <c r="P25" i="108"/>
  <c r="L25" i="108"/>
  <c r="H25" i="108"/>
  <c r="R25" i="108" s="1"/>
  <c r="P24" i="108"/>
  <c r="L24" i="108"/>
  <c r="H24" i="108"/>
  <c r="H22" i="108"/>
  <c r="H21" i="108"/>
  <c r="L21" i="108"/>
  <c r="P21" i="108"/>
  <c r="L22" i="108"/>
  <c r="P22" i="108"/>
  <c r="P20" i="108"/>
  <c r="L20" i="108"/>
  <c r="H20" i="108"/>
  <c r="R20" i="108" s="1"/>
  <c r="P19" i="108"/>
  <c r="L19" i="108"/>
  <c r="H19" i="108"/>
  <c r="P16" i="108"/>
  <c r="L16" i="108"/>
  <c r="H16" i="108"/>
  <c r="P15" i="108"/>
  <c r="L15" i="108"/>
  <c r="H15" i="108"/>
  <c r="P14" i="108"/>
  <c r="L14" i="108"/>
  <c r="H14" i="108"/>
  <c r="R14" i="108" s="1"/>
  <c r="P13" i="108"/>
  <c r="L13" i="108"/>
  <c r="P12" i="108"/>
  <c r="L12" i="108"/>
  <c r="H12" i="108"/>
  <c r="P11" i="108"/>
  <c r="L11" i="108"/>
  <c r="P10" i="108"/>
  <c r="L10" i="108"/>
  <c r="P9" i="108"/>
  <c r="L9" i="108"/>
  <c r="L35" i="108" s="1"/>
  <c r="B10" i="108"/>
  <c r="B11" i="108" s="1"/>
  <c r="B12" i="108" s="1"/>
  <c r="B13" i="108" s="1"/>
  <c r="B14" i="108" s="1"/>
  <c r="B15" i="108" s="1"/>
  <c r="B16" i="108" s="1"/>
  <c r="A1" i="129"/>
  <c r="A1" i="108"/>
  <c r="A1" i="50" s="1"/>
  <c r="A1" i="128"/>
  <c r="J47" i="89"/>
  <c r="J46" i="89"/>
  <c r="J45" i="89"/>
  <c r="J44" i="89"/>
  <c r="J41" i="89"/>
  <c r="J36" i="89"/>
  <c r="J34" i="89"/>
  <c r="J33" i="89"/>
  <c r="J31" i="89"/>
  <c r="J28" i="89"/>
  <c r="J27" i="89"/>
  <c r="J24" i="89"/>
  <c r="J23" i="89"/>
  <c r="J22" i="89"/>
  <c r="J21" i="89"/>
  <c r="J18" i="89"/>
  <c r="J17" i="89"/>
  <c r="J16" i="89"/>
  <c r="J15" i="89"/>
  <c r="J14" i="89"/>
  <c r="J13" i="89"/>
  <c r="J10" i="89"/>
  <c r="E11" i="89" l="1"/>
  <c r="I11" i="89" s="1"/>
  <c r="J11" i="89" s="1"/>
  <c r="G62" i="32"/>
  <c r="L24" i="32"/>
  <c r="M62" i="32"/>
  <c r="O24" i="32"/>
  <c r="O62" i="32"/>
  <c r="P62" i="32"/>
  <c r="G24" i="32"/>
  <c r="G43" i="32"/>
  <c r="P24" i="32"/>
  <c r="R62" i="32"/>
  <c r="I35" i="89"/>
  <c r="J35" i="89" s="1"/>
  <c r="H54" i="8"/>
  <c r="G54" i="8"/>
  <c r="F54" i="8"/>
  <c r="E50" i="119"/>
  <c r="R42" i="108"/>
  <c r="P35" i="108"/>
  <c r="R43" i="108"/>
  <c r="R46" i="108" s="1"/>
  <c r="E6" i="89" s="1"/>
  <c r="I6" i="89" s="1"/>
  <c r="R32" i="108"/>
  <c r="R12" i="108"/>
  <c r="E54" i="8"/>
  <c r="H10" i="78"/>
  <c r="G27" i="76"/>
  <c r="O26" i="76"/>
  <c r="M17" i="77"/>
  <c r="O16" i="76"/>
  <c r="O27" i="76" s="1"/>
  <c r="H26" i="126"/>
  <c r="D50" i="119"/>
  <c r="E56" i="119"/>
  <c r="L62" i="32"/>
  <c r="R24" i="32"/>
  <c r="S24" i="32"/>
  <c r="G64" i="32"/>
  <c r="F61" i="125"/>
  <c r="F42" i="125"/>
  <c r="G42" i="125"/>
  <c r="G23" i="125"/>
  <c r="E61" i="129"/>
  <c r="E42" i="129"/>
  <c r="E69" i="129" s="1"/>
  <c r="E23" i="129"/>
  <c r="F61" i="129"/>
  <c r="F42" i="129"/>
  <c r="M18" i="103"/>
  <c r="M31" i="103" s="1"/>
  <c r="T18" i="103"/>
  <c r="T31" i="103" s="1"/>
  <c r="O25" i="126"/>
  <c r="O18" i="126"/>
  <c r="U18" i="126"/>
  <c r="J26" i="126"/>
  <c r="J32" i="89"/>
  <c r="N71" i="123"/>
  <c r="N88" i="123" s="1"/>
  <c r="O71" i="123"/>
  <c r="O88" i="123" s="1"/>
  <c r="L20" i="100"/>
  <c r="L13" i="100"/>
  <c r="L28" i="100" s="1"/>
  <c r="Q78" i="123"/>
  <c r="Q86" i="123" s="1"/>
  <c r="D15" i="78" s="1"/>
  <c r="H15" i="78" s="1"/>
  <c r="P71" i="123"/>
  <c r="P88" i="123" s="1"/>
  <c r="Q65" i="123"/>
  <c r="D54" i="119"/>
  <c r="D56" i="119" s="1"/>
  <c r="F56" i="119"/>
  <c r="J42" i="50"/>
  <c r="G42" i="50"/>
  <c r="C42" i="50"/>
  <c r="I42" i="50"/>
  <c r="F42" i="50"/>
  <c r="E42" i="50"/>
  <c r="H42" i="50"/>
  <c r="D42" i="50"/>
  <c r="K46" i="30"/>
  <c r="F23" i="129"/>
  <c r="D7" i="78"/>
  <c r="H7" i="78" s="1"/>
  <c r="U25" i="126"/>
  <c r="M26" i="126"/>
  <c r="R22" i="108"/>
  <c r="R13" i="108"/>
  <c r="R11" i="108"/>
  <c r="R15" i="108"/>
  <c r="R19" i="108"/>
  <c r="R21" i="108"/>
  <c r="R24" i="108"/>
  <c r="R28" i="108"/>
  <c r="R33" i="108"/>
  <c r="R9" i="108"/>
  <c r="R16" i="108"/>
  <c r="R10" i="108"/>
  <c r="F46" i="108"/>
  <c r="F50" i="119"/>
  <c r="C22" i="81" s="1"/>
  <c r="C25" i="81" s="1"/>
  <c r="F64" i="125" l="1"/>
  <c r="R35" i="108"/>
  <c r="J39" i="89"/>
  <c r="J48" i="89"/>
  <c r="O26" i="126"/>
  <c r="Q71" i="123"/>
  <c r="Q88" i="123" s="1"/>
  <c r="L64" i="32"/>
  <c r="S41" i="32"/>
  <c r="S43" i="32" s="1"/>
  <c r="S64" i="32" s="1"/>
  <c r="P41" i="32"/>
  <c r="P43" i="32" s="1"/>
  <c r="R41" i="32"/>
  <c r="R43" i="32" s="1"/>
  <c r="R64" i="32" s="1"/>
  <c r="O41" i="32"/>
  <c r="O43" i="32" s="1"/>
  <c r="O64" i="32" s="1"/>
  <c r="N41" i="32"/>
  <c r="N43" i="32" s="1"/>
  <c r="N64" i="32" s="1"/>
  <c r="M41" i="32"/>
  <c r="M43" i="32" s="1"/>
  <c r="L41" i="32"/>
  <c r="L43" i="32" s="1"/>
  <c r="M64" i="32"/>
  <c r="E30" i="89"/>
  <c r="N43" i="108"/>
  <c r="N46" i="108" s="1"/>
  <c r="P43" i="108"/>
  <c r="P46" i="108" s="1"/>
  <c r="O43" i="108"/>
  <c r="O46" i="108" s="1"/>
  <c r="L43" i="108"/>
  <c r="L46" i="108" s="1"/>
  <c r="H46" i="108"/>
  <c r="G46" i="108"/>
  <c r="L37" i="108"/>
  <c r="R37" i="108" s="1"/>
  <c r="I30" i="89" l="1"/>
  <c r="J30" i="89" s="1"/>
  <c r="R39" i="108"/>
  <c r="J6" i="89" s="1"/>
  <c r="L39" i="108"/>
  <c r="M37" i="108" s="1"/>
  <c r="P39" i="108"/>
  <c r="P64" i="32"/>
  <c r="E49" i="89" l="1"/>
  <c r="I37" i="89"/>
  <c r="Q11" i="108"/>
  <c r="I32" i="108"/>
  <c r="I33" i="108"/>
  <c r="M32" i="108"/>
  <c r="M33" i="108"/>
  <c r="I24" i="108"/>
  <c r="I25" i="108"/>
  <c r="I26" i="108"/>
  <c r="I27" i="108"/>
  <c r="I28" i="108"/>
  <c r="I29" i="108"/>
  <c r="I30" i="108"/>
  <c r="M24" i="108"/>
  <c r="M25" i="108"/>
  <c r="M26" i="108"/>
  <c r="M27" i="108"/>
  <c r="M28" i="108"/>
  <c r="M29" i="108"/>
  <c r="M30" i="108"/>
  <c r="I20" i="108"/>
  <c r="I21" i="108"/>
  <c r="I22" i="108"/>
  <c r="M21" i="108"/>
  <c r="M22" i="108"/>
  <c r="I37" i="108"/>
  <c r="I9" i="108"/>
  <c r="I10" i="108"/>
  <c r="I11" i="108"/>
  <c r="I12" i="108"/>
  <c r="I13" i="108"/>
  <c r="I14" i="108"/>
  <c r="I15" i="108"/>
  <c r="I16" i="108"/>
  <c r="I19" i="108"/>
  <c r="M9" i="108"/>
  <c r="M10" i="108"/>
  <c r="M11" i="108"/>
  <c r="M12" i="108"/>
  <c r="M13" i="108"/>
  <c r="M14" i="108"/>
  <c r="M15" i="108"/>
  <c r="M16" i="108"/>
  <c r="M19" i="108"/>
  <c r="M20" i="108"/>
  <c r="A47" i="125"/>
  <c r="A48" i="125" s="1"/>
  <c r="A49" i="125" s="1"/>
  <c r="A50" i="125" s="1"/>
  <c r="A55" i="125" s="1"/>
  <c r="A56" i="125" s="1"/>
  <c r="A57" i="125" s="1"/>
  <c r="A58" i="125" s="1"/>
  <c r="A28" i="125"/>
  <c r="A29" i="125" s="1"/>
  <c r="A30" i="125" s="1"/>
  <c r="A31" i="125" s="1"/>
  <c r="A36" i="125" s="1"/>
  <c r="A37" i="125" s="1"/>
  <c r="A38" i="125" s="1"/>
  <c r="A39" i="125" s="1"/>
  <c r="A9" i="125"/>
  <c r="A10" i="125" s="1"/>
  <c r="A11" i="125" s="1"/>
  <c r="A12" i="125" s="1"/>
  <c r="A19" i="125" s="1"/>
  <c r="A20" i="125" s="1"/>
  <c r="A1" i="125"/>
  <c r="I49" i="89" l="1"/>
  <c r="Q9" i="108"/>
  <c r="Q30" i="108"/>
  <c r="Q24" i="108"/>
  <c r="Q21" i="108"/>
  <c r="Q19" i="108"/>
  <c r="Q25" i="108"/>
  <c r="Q33" i="108"/>
  <c r="Q27" i="108"/>
  <c r="Q29" i="108"/>
  <c r="Q20" i="108"/>
  <c r="Q10" i="108"/>
  <c r="Q37" i="108"/>
  <c r="Q28" i="108"/>
  <c r="Q16" i="108"/>
  <c r="Q15" i="108"/>
  <c r="Q13" i="108"/>
  <c r="Q22" i="108"/>
  <c r="Q12" i="108"/>
  <c r="Q32" i="108"/>
  <c r="Q26" i="108"/>
  <c r="Q14" i="108"/>
  <c r="A1" i="123" l="1"/>
  <c r="A1" i="30" l="1"/>
  <c r="A1" i="40" l="1"/>
  <c r="A1" i="32"/>
  <c r="B13" i="84"/>
  <c r="B14" i="84" s="1"/>
  <c r="B15" i="84" s="1"/>
  <c r="B16" i="84" s="1"/>
  <c r="B17" i="84" s="1"/>
  <c r="B18" i="84" s="1"/>
  <c r="B19" i="84" s="1"/>
  <c r="B23" i="84" s="1"/>
  <c r="B24" i="84" s="1"/>
  <c r="C45" i="84"/>
  <c r="C46" i="84" s="1"/>
  <c r="C47" i="84" s="1"/>
  <c r="C48" i="84" s="1"/>
  <c r="C49" i="84" s="1"/>
  <c r="C50" i="84" s="1"/>
  <c r="C51" i="84" s="1"/>
  <c r="C52" i="84" s="1"/>
  <c r="A1" i="114"/>
  <c r="A1" i="113"/>
  <c r="A1" i="112"/>
  <c r="A1" i="101"/>
  <c r="A1" i="8" l="1"/>
  <c r="A1" i="81"/>
  <c r="A1" i="82"/>
  <c r="A1" i="37"/>
  <c r="A1" i="29"/>
  <c r="A1" i="24" l="1"/>
  <c r="A1" i="102" l="1"/>
  <c r="A1" i="52" l="1"/>
  <c r="A1" i="80"/>
  <c r="A1" i="79"/>
  <c r="A1" i="36"/>
  <c r="A1" i="17"/>
  <c r="A1" i="78"/>
  <c r="A1" i="77"/>
  <c r="A1" i="76"/>
  <c r="A1" i="74"/>
  <c r="A1" i="73"/>
  <c r="D14" i="84" l="1"/>
  <c r="D15" i="84" s="1"/>
  <c r="D16" i="84" s="1"/>
  <c r="D17" i="84" s="1"/>
  <c r="D18" i="84" s="1"/>
  <c r="D19" i="84" s="1"/>
  <c r="J46" i="133" l="1"/>
  <c r="J47" i="133"/>
  <c r="C20" i="78" l="1"/>
  <c r="C13" i="78"/>
  <c r="E20" i="78"/>
  <c r="E13" i="78"/>
  <c r="D13" i="78"/>
  <c r="D20" i="78" s="1"/>
  <c r="E20" i="89" s="1"/>
  <c r="J12" i="89"/>
  <c r="I20" i="89" l="1"/>
  <c r="J20" i="89" s="1"/>
  <c r="E25" i="89"/>
  <c r="I25" i="89" s="1"/>
  <c r="J25" i="89" s="1"/>
  <c r="H13" i="78"/>
  <c r="H20" i="78" s="1"/>
  <c r="J37" i="89" l="1"/>
  <c r="J49" i="89"/>
  <c r="J29" i="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ICPC020</author>
  </authors>
  <commentList>
    <comment ref="A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ICPC020:</t>
        </r>
        <r>
          <rPr>
            <sz val="8"/>
            <color indexed="81"/>
            <rFont val="Tahoma"/>
            <family val="2"/>
          </rPr>
          <t xml:space="preserve">
one set each for PN Exam Team and for Actuarial Division</t>
        </r>
      </text>
    </comment>
    <comment ref="A2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ICPC020:</t>
        </r>
        <r>
          <rPr>
            <sz val="8"/>
            <color indexed="81"/>
            <rFont val="Tahoma"/>
            <family val="2"/>
          </rPr>
          <t xml:space="preserve">
One set each for the PN Exam Team and for Statistics Division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Janna Veronica O. Telen</author>
  </authors>
  <commentList>
    <comment ref="E3" authorId="0" shapeId="0" xr:uid="{C2D4010D-7E17-44F4-956D-2C73C039585B}">
      <text>
        <r>
          <rPr>
            <b/>
            <sz val="9"/>
            <color indexed="81"/>
            <rFont val="Tahoma"/>
            <family val="2"/>
          </rPr>
          <t>Janna Veronica O. Telen:</t>
        </r>
        <r>
          <rPr>
            <sz val="9"/>
            <color indexed="81"/>
            <rFont val="Tahoma"/>
            <family val="2"/>
          </rPr>
          <t xml:space="preserve">
Added column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Mikee M. Corpuz</author>
  </authors>
  <commentList>
    <comment ref="Q5" authorId="0" shapeId="0" xr:uid="{E85ACB27-71CC-4FBB-A80B-AF880F8A1059}">
      <text>
        <r>
          <rPr>
            <b/>
            <sz val="9"/>
            <color indexed="81"/>
            <rFont val="Tahoma"/>
            <family val="2"/>
          </rPr>
          <t>'*Indicate whether annually, semi-monthly, quarterly or monthly.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ICPC020</author>
  </authors>
  <commentList>
    <comment ref="F3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indicate whether acquired by purchase, or as stock dividend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Janna Veronica O. Telen</author>
  </authors>
  <commentList>
    <comment ref="E4" authorId="0" shapeId="0" xr:uid="{2AE0AF4C-6AD2-4D05-BD30-D265A95CD682}">
      <text>
        <r>
          <rPr>
            <sz val="10"/>
            <rFont val="Arial"/>
            <family val="2"/>
          </rPr>
          <t>This should only include  Premium Collections for the year, net of Trust Fund Contribution.</t>
        </r>
      </text>
    </comment>
  </commentList>
</comments>
</file>

<file path=xl/sharedStrings.xml><?xml version="1.0" encoding="utf-8"?>
<sst xmlns="http://schemas.openxmlformats.org/spreadsheetml/2006/main" count="5345" uniqueCount="2003">
  <si>
    <t>SUMMARY OF CHANGES</t>
  </si>
  <si>
    <t>Index</t>
  </si>
  <si>
    <t>PN Annual Statement</t>
  </si>
  <si>
    <t>No.</t>
  </si>
  <si>
    <t>UPDATED TABS/SHEETS</t>
  </si>
  <si>
    <t>REMARKS</t>
  </si>
  <si>
    <t>Created/ Revised By:</t>
  </si>
  <si>
    <t>All schedule</t>
  </si>
  <si>
    <t>-Added Note to all schedule 
a. "A "Not Applicable," “N/A,” "NONE," or "NlL" phrase should be indicated in the schedules or sheets that do not apply or are not suitable to the Company. "
b. "Any schedule not in accordance with the prescribed format, wrong data entry, missing details, information, and incomplete information/s shall be subject to penalties as specified under CL 2014-15."
-Added Note "Please ensure that the following minimum supporting documents are provided to support the accounts"
-Updated Tab name</t>
  </si>
  <si>
    <t>Pre-need Division</t>
  </si>
  <si>
    <t>Co Info</t>
  </si>
  <si>
    <t>Revised the layout and re-arranged the company information</t>
  </si>
  <si>
    <t>IC Statistics and Research Division</t>
  </si>
  <si>
    <t>Removed the rows for the Number of Salaried Officers, Number of Salaried Employees, Number of Branches and Sales Councilors</t>
  </si>
  <si>
    <t>Added extra column for "Sex" after the "Nationality" column</t>
  </si>
  <si>
    <t>Co Info Annex</t>
  </si>
  <si>
    <t>Included notes and instructions</t>
  </si>
  <si>
    <t>Exh 2 - IS</t>
  </si>
  <si>
    <t>Removed line "Note:  Capital Gains/)Losses) on _______________ amounting to P _________________ is excluded." in row 56. 
Included an additional row on Capital Gains/(Losses) under Other Income/Expenses Items</t>
  </si>
  <si>
    <t>Exh 5-Sales</t>
  </si>
  <si>
    <t xml:space="preserve">Added Row for Forwarded Balance  </t>
  </si>
  <si>
    <t>Added Note "Should tally with corresponding amounts as shown in AVR".</t>
  </si>
  <si>
    <t>Exh 8-Claims</t>
  </si>
  <si>
    <t>Added Column for Claim Number</t>
  </si>
  <si>
    <t>1-ITF</t>
  </si>
  <si>
    <t>Added Note "Should tally with corresponding amounts as shown in AS- Trust Fund"</t>
  </si>
  <si>
    <t>Added column if under IMA Account</t>
  </si>
  <si>
    <t>3-2 CA-COH CIB</t>
  </si>
  <si>
    <t>Added Column for "Name of Custodian", "Under IMA Account", "Approved by BSP", "Currency", "Encumbrance (if any)"</t>
  </si>
  <si>
    <t>Added column for Principal</t>
  </si>
  <si>
    <t>Added column for Maturity Value</t>
  </si>
  <si>
    <t>Deleted "Balance At Acquisition/ Placement Date"</t>
  </si>
  <si>
    <t>Revised format: to split accounts into Peso and Foreign and added the Name of Bank, Name of Petty Cash Fund, Name or Revolving Fund and Name of Commission Fund</t>
  </si>
  <si>
    <t>Added notes for Foreign Currency</t>
  </si>
  <si>
    <t>Added notes for "Accrued interest should be net of final tax"</t>
  </si>
  <si>
    <t>3-3 CA-MF UITF</t>
  </si>
  <si>
    <t>Added column if SEC-registered (Yes/No)</t>
  </si>
  <si>
    <t>Added Rows for Others Funds</t>
  </si>
  <si>
    <t>Added example "PHILAM STRATEGIC GROWTH FUND"</t>
  </si>
  <si>
    <t>3-4 CA-STI</t>
  </si>
  <si>
    <t>Added note "Investments with &gt;3 months but less than 1 year"</t>
  </si>
  <si>
    <t>3-5 CA-CB</t>
  </si>
  <si>
    <t>3-8 CA-S</t>
  </si>
  <si>
    <t>Deleted Column A "Name of Trustee Bank"</t>
  </si>
  <si>
    <t>Split Accounts into Common and Preferred Shares, Listed and Unlisted</t>
  </si>
  <si>
    <t>3-10 CA-OI</t>
  </si>
  <si>
    <t>3-11 CA-REC TRUSTEE</t>
  </si>
  <si>
    <t>Added row for breakdown under "Other receivable from trustee"</t>
  </si>
  <si>
    <t>3-12 CA-AII</t>
  </si>
  <si>
    <t>-Linked the amount to the corresponding schedule (e.g.,Interest on Government Securities - linked the amount to the total per Schedule 3-1 CA-GS)
-Added Note "The balance for this schedule should be linked to the detailed schedule to ensure consistency and prevent encoding errors"</t>
  </si>
  <si>
    <t>3-13 CA-AR NR</t>
  </si>
  <si>
    <t>Added column for Addition during the year</t>
  </si>
  <si>
    <t>Added Formula for Balance Current Year</t>
  </si>
  <si>
    <t>Added Column for Allowance for Impairment Loss</t>
  </si>
  <si>
    <t>Added Column for Net Realizable Value</t>
  </si>
  <si>
    <t>3-14 CA-PPE</t>
  </si>
  <si>
    <t>Revised format to include Balance Forwarded, Previous Year, Provision for Depreciation of Previous Years Acquisitions, Current Year and 'Acquisition/ (Disposal)</t>
  </si>
  <si>
    <t>Added column for OR/Invoice Number</t>
  </si>
  <si>
    <t xml:space="preserve"> Added note "For Transportation Equipment, provide OR Certificate of Registration (ORCR)"</t>
  </si>
  <si>
    <t>3-15 CA-INV</t>
  </si>
  <si>
    <t>Added Beginning Balance</t>
  </si>
  <si>
    <t>Added Market Value for Previous Year and Current Year</t>
  </si>
  <si>
    <t>3-16 CA-OA</t>
  </si>
  <si>
    <t>Revised format to itemize the details and identify the payee and contractor per line item</t>
  </si>
  <si>
    <t>Added example under payee and nature of account "One Ayala; Prepaid Rent"</t>
  </si>
  <si>
    <t>4 PNR</t>
  </si>
  <si>
    <t>Split Breakdown into Per AVR and Per AS for Old Basket and New Basket</t>
  </si>
  <si>
    <t>5 IPR</t>
  </si>
  <si>
    <t>6 OR</t>
  </si>
  <si>
    <t>7 PBP</t>
  </si>
  <si>
    <t>Added Column if "Withdrawn? Yes/No?"</t>
  </si>
  <si>
    <t>Added Column "If withdrawn, specify bank / account number"</t>
  </si>
  <si>
    <t>Added column for Maturity Date</t>
  </si>
  <si>
    <t>8 PD</t>
  </si>
  <si>
    <t>Added column for Nature of Account</t>
  </si>
  <si>
    <t>Added Column I for "Where Kept?"</t>
  </si>
  <si>
    <t xml:space="preserve"> 9 CBR</t>
  </si>
  <si>
    <t>Added column for Status of Sales Counselor if Active/Inactive</t>
  </si>
  <si>
    <t>10 AP NP</t>
  </si>
  <si>
    <t>Added breakdown for "Due to related party"</t>
  </si>
  <si>
    <t>11 TxP</t>
  </si>
  <si>
    <t>Added column for "Incurred and Payments during the year"</t>
  </si>
  <si>
    <t>Added column for Taxable Base, Tax rate and Input VAT</t>
  </si>
  <si>
    <t>Added note under Taxable Base</t>
  </si>
  <si>
    <t>Break the VAT into Premium, Other Income Subject to VAT, VAT Exempt and Zero- Rated Sales</t>
  </si>
  <si>
    <t>12 AE</t>
  </si>
  <si>
    <t>15 TB</t>
  </si>
  <si>
    <t>Added Schedule for Adjusted Trial Balance</t>
  </si>
  <si>
    <t>16 Recon</t>
  </si>
  <si>
    <t>Added Schedule for Reconciliation Between Trial Balance, Audited Financial Statements (Afs) And Annual Statement</t>
  </si>
  <si>
    <t>Appendix A.2</t>
  </si>
  <si>
    <t>Added Appendix A.2 in AS, similar accounts to current Financial Condition</t>
  </si>
  <si>
    <t>ANNEX "A-1"</t>
  </si>
  <si>
    <t>Company Logo</t>
  </si>
  <si>
    <t>ANNUAL STATEMENT</t>
  </si>
  <si>
    <t>OF</t>
  </si>
  <si>
    <t>Submitted to the</t>
  </si>
  <si>
    <t>INSURANCE COMMISSION</t>
  </si>
  <si>
    <t>Manila, Philippines</t>
  </si>
  <si>
    <t>For the Year Ended</t>
  </si>
  <si>
    <t>PRE-NEED</t>
  </si>
  <si>
    <t>CONTENTS</t>
  </si>
  <si>
    <t>Table of Contents</t>
  </si>
  <si>
    <t>EXCEL TAB</t>
  </si>
  <si>
    <t>PAGE NO.</t>
  </si>
  <si>
    <t>TITLE</t>
  </si>
  <si>
    <t>Cover</t>
  </si>
  <si>
    <t>Page 1</t>
  </si>
  <si>
    <t>Company Information</t>
  </si>
  <si>
    <t>Page 1 Annex</t>
  </si>
  <si>
    <t>c/o Statistics Division</t>
  </si>
  <si>
    <t>Company Information- Annex</t>
  </si>
  <si>
    <t xml:space="preserve">EXHIBITS: </t>
  </si>
  <si>
    <t>EXHIBIT NO.</t>
  </si>
  <si>
    <t>Page 2</t>
  </si>
  <si>
    <t xml:space="preserve">Balance Sheet </t>
  </si>
  <si>
    <t>Page 3</t>
  </si>
  <si>
    <t>Income Statement</t>
  </si>
  <si>
    <t>Page 4</t>
  </si>
  <si>
    <t>Summary of Monthly Collection and Required Deposits to the Trust Fund - Per Plan</t>
  </si>
  <si>
    <t>Page 5</t>
  </si>
  <si>
    <t>Summary of Monthly Withdrawals from the Trust Fund - Per Trustee, Per Plan</t>
  </si>
  <si>
    <t>Page 6</t>
  </si>
  <si>
    <t>Summary of Monthly Sales</t>
  </si>
  <si>
    <t>Page 7</t>
  </si>
  <si>
    <t>Seriatim List of In-force Policies</t>
  </si>
  <si>
    <t>Page 8</t>
  </si>
  <si>
    <t>List of Availing Plans for the Succeeding Year</t>
  </si>
  <si>
    <t>Page 9</t>
  </si>
  <si>
    <t>List of Claims / Benefits Filed</t>
  </si>
  <si>
    <t>SCHEDULES:</t>
  </si>
  <si>
    <t>SCHEDULE NO.</t>
  </si>
  <si>
    <t>Page 10</t>
  </si>
  <si>
    <t>1</t>
  </si>
  <si>
    <t xml:space="preserve">Investments in Trust Funds </t>
  </si>
  <si>
    <t>Page 11</t>
  </si>
  <si>
    <t>2</t>
  </si>
  <si>
    <t>Insurance Premium Fund (IPF)</t>
  </si>
  <si>
    <t>3</t>
  </si>
  <si>
    <t>Corporate Assets</t>
  </si>
  <si>
    <t>Page 12</t>
  </si>
  <si>
    <t>3-1</t>
  </si>
  <si>
    <t>Corporate Assets - Government Securities</t>
  </si>
  <si>
    <t>Page 13</t>
  </si>
  <si>
    <t>3-2</t>
  </si>
  <si>
    <t>Corporate Assets - Cash on Hand and in Banks</t>
  </si>
  <si>
    <t>Page 14</t>
  </si>
  <si>
    <t>3-3</t>
  </si>
  <si>
    <t>Corporate Assets - Mutual Funds/UITF</t>
  </si>
  <si>
    <t>Page 15</t>
  </si>
  <si>
    <t>3-4</t>
  </si>
  <si>
    <t>Corporate Assets - Short Term Investments</t>
  </si>
  <si>
    <t>Page 16</t>
  </si>
  <si>
    <t>3-5</t>
  </si>
  <si>
    <t>Corporate Assets - Corporate Bonds</t>
  </si>
  <si>
    <t>Page 17</t>
  </si>
  <si>
    <t>3-6</t>
  </si>
  <si>
    <t>Corporate Assets - Mortgage Loans</t>
  </si>
  <si>
    <t>Page 18</t>
  </si>
  <si>
    <t>3-7</t>
  </si>
  <si>
    <t>Corporate Assets - Planholders' Loans</t>
  </si>
  <si>
    <t>Page 19</t>
  </si>
  <si>
    <t>3-8</t>
  </si>
  <si>
    <t>Corporate Assets - Stocks</t>
  </si>
  <si>
    <t>Page 20</t>
  </si>
  <si>
    <t>3-9</t>
  </si>
  <si>
    <t>Corporate Assets - Real Estate</t>
  </si>
  <si>
    <t>Page 21</t>
  </si>
  <si>
    <t>3-10</t>
  </si>
  <si>
    <t>Corporate Assets - Other Investment</t>
  </si>
  <si>
    <t>Page 22</t>
  </si>
  <si>
    <t>3-11</t>
  </si>
  <si>
    <t>Corporate Assets - Receivable from Trustee</t>
  </si>
  <si>
    <t>Page 23</t>
  </si>
  <si>
    <t>3-12</t>
  </si>
  <si>
    <t>Corporate Assets - Accrued Investment Income</t>
  </si>
  <si>
    <t>Page 24</t>
  </si>
  <si>
    <t>3-13</t>
  </si>
  <si>
    <t>Corporate Assets - Accounts/Notes Receivable</t>
  </si>
  <si>
    <t>Page 25</t>
  </si>
  <si>
    <t>3-14</t>
  </si>
  <si>
    <t>Corporate Assets - Property and Equipment</t>
  </si>
  <si>
    <t>Page 26</t>
  </si>
  <si>
    <t>3-15</t>
  </si>
  <si>
    <t>Corporate Assets - Inventories</t>
  </si>
  <si>
    <t>Page 27</t>
  </si>
  <si>
    <t>3-16</t>
  </si>
  <si>
    <t>Corporate Assets - Other Assets</t>
  </si>
  <si>
    <t>Page 28</t>
  </si>
  <si>
    <t>Pre-Need Reserve</t>
  </si>
  <si>
    <t>Page 29</t>
  </si>
  <si>
    <t>Insurance Premium Reserve</t>
  </si>
  <si>
    <t>Page 30</t>
  </si>
  <si>
    <t>Other Reserves</t>
  </si>
  <si>
    <t>Page 31</t>
  </si>
  <si>
    <t xml:space="preserve">Planholders' Benefits Payable </t>
  </si>
  <si>
    <t>Page 32</t>
  </si>
  <si>
    <t>Planholders' Deposits</t>
  </si>
  <si>
    <t>Page 33</t>
  </si>
  <si>
    <t>Counselors' Bond Reserves</t>
  </si>
  <si>
    <t>Page 34</t>
  </si>
  <si>
    <t>Accounts / Notes Payable</t>
  </si>
  <si>
    <t>Page 35</t>
  </si>
  <si>
    <t>Taxes Payable</t>
  </si>
  <si>
    <t>Page 36</t>
  </si>
  <si>
    <t>Accrued Expenses</t>
  </si>
  <si>
    <t>Page 37</t>
  </si>
  <si>
    <t>Other Liabilities</t>
  </si>
  <si>
    <t>Page 38</t>
  </si>
  <si>
    <t>Stockholders' Equity Account</t>
  </si>
  <si>
    <t>Page 39</t>
  </si>
  <si>
    <t>Trial Balance</t>
  </si>
  <si>
    <t>Page 40</t>
  </si>
  <si>
    <t>Reconciliation Between Trial Balance, Audited Financial Statements (Afs) And Annual Statement</t>
  </si>
  <si>
    <t>Page 41</t>
  </si>
  <si>
    <t>APPENDIX A.1</t>
  </si>
  <si>
    <t>Summary of Invested Assets (based on PFRS 9)</t>
  </si>
  <si>
    <t>Page 42</t>
  </si>
  <si>
    <t>APPENDIX A.2</t>
  </si>
  <si>
    <t>Summary of Invested Assets (aligned to current reporting)</t>
  </si>
  <si>
    <t>Page 43</t>
  </si>
  <si>
    <t>Certification (Notarized and Sealed)</t>
  </si>
  <si>
    <t>Legend:</t>
  </si>
  <si>
    <t>Formula</t>
  </si>
  <si>
    <t>Back to Contents</t>
  </si>
  <si>
    <t>For Input</t>
  </si>
  <si>
    <t>Date of Filing:  ________________________________________________</t>
  </si>
  <si>
    <t>Company Representative/Contact No.:_____________________________</t>
  </si>
  <si>
    <t>IC Representative/Examiner______________________________________</t>
  </si>
  <si>
    <t>Certificate of Authority No.</t>
  </si>
  <si>
    <t/>
  </si>
  <si>
    <t>Tax Identification:</t>
  </si>
  <si>
    <t>Date of Original Issue</t>
  </si>
  <si>
    <t>Registered Trade Name:</t>
  </si>
  <si>
    <t>Date of Latest Renewal</t>
  </si>
  <si>
    <t>Line of Business</t>
  </si>
  <si>
    <t>Organized under the Laws of the Republic of the Philippines</t>
  </si>
  <si>
    <t xml:space="preserve">               </t>
  </si>
  <si>
    <t>Incorporated on</t>
  </si>
  <si>
    <t>SEC Registration No.:</t>
  </si>
  <si>
    <t>Commenced business on</t>
  </si>
  <si>
    <t>Date of Issue</t>
  </si>
  <si>
    <t>Home Office address</t>
  </si>
  <si>
    <t>Mailing address</t>
  </si>
  <si>
    <t>Telephone no.:</t>
  </si>
  <si>
    <t>Email address</t>
  </si>
  <si>
    <t>Fax no.:</t>
  </si>
  <si>
    <t>Website</t>
  </si>
  <si>
    <t>MEMBERS OF THE BOARD, OFFICERS AND EMPLOYEES</t>
  </si>
  <si>
    <t>Position</t>
  </si>
  <si>
    <t>Name</t>
  </si>
  <si>
    <t>Nationality</t>
  </si>
  <si>
    <t>Sex</t>
  </si>
  <si>
    <t>Terms of Office</t>
  </si>
  <si>
    <t>From</t>
  </si>
  <si>
    <t>To</t>
  </si>
  <si>
    <t>Chairman</t>
  </si>
  <si>
    <t>Vice-Chairman</t>
  </si>
  <si>
    <t>Members</t>
  </si>
  <si>
    <t>Independent Directors:</t>
  </si>
  <si>
    <t>President</t>
  </si>
  <si>
    <t>Vice-President</t>
  </si>
  <si>
    <t>Secretary</t>
  </si>
  <si>
    <t>Treasurer</t>
  </si>
  <si>
    <t>General Manager</t>
  </si>
  <si>
    <t>Actuary</t>
  </si>
  <si>
    <t>Department Heads:</t>
  </si>
  <si>
    <t>Operation</t>
  </si>
  <si>
    <r>
      <rPr>
        <sz val="10"/>
        <color indexed="8"/>
        <rFont val="Arial"/>
        <family val="2"/>
      </rPr>
      <t>Sales / Marketing</t>
    </r>
  </si>
  <si>
    <t>Investments</t>
  </si>
  <si>
    <t>Administration</t>
  </si>
  <si>
    <t>Claims</t>
  </si>
  <si>
    <t>Chief Accountant</t>
  </si>
  <si>
    <t>Internal Auditor</t>
  </si>
  <si>
    <t>External Auditor</t>
  </si>
  <si>
    <t>Compliance Officers:</t>
  </si>
  <si>
    <t>Plan Type / Trust Account</t>
  </si>
  <si>
    <t>Trustees:</t>
  </si>
  <si>
    <t>Branch Office Address:</t>
  </si>
  <si>
    <t>Name of Manager:</t>
  </si>
  <si>
    <t>Annex A to Company Profile</t>
  </si>
  <si>
    <t>PSGC Code</t>
  </si>
  <si>
    <t> </t>
  </si>
  <si>
    <t>N u m b e r    O f</t>
  </si>
  <si>
    <t>Region</t>
  </si>
  <si>
    <t>Province</t>
  </si>
  <si>
    <t>City/Municipality</t>
  </si>
  <si>
    <t>Province/City</t>
  </si>
  <si>
    <t>Branches</t>
  </si>
  <si>
    <t>Extension Office</t>
  </si>
  <si>
    <t>Service office</t>
  </si>
  <si>
    <t>Salaried Officers</t>
  </si>
  <si>
    <t>Salaried Employees</t>
  </si>
  <si>
    <t>Pre-Need Sales Counselors</t>
  </si>
  <si>
    <t>Domestic</t>
  </si>
  <si>
    <t>Foreign</t>
  </si>
  <si>
    <t>Total</t>
  </si>
  <si>
    <t>By Region</t>
  </si>
  <si>
    <t>NCR</t>
  </si>
  <si>
    <t>CAR</t>
  </si>
  <si>
    <t>Region I</t>
  </si>
  <si>
    <t>Region II</t>
  </si>
  <si>
    <t>Region III</t>
  </si>
  <si>
    <t>Region IV-A</t>
  </si>
  <si>
    <t>MIMAROPA</t>
  </si>
  <si>
    <t>Region V</t>
  </si>
  <si>
    <t>Region VI</t>
  </si>
  <si>
    <t>Region VII</t>
  </si>
  <si>
    <t>Region VIII</t>
  </si>
  <si>
    <t>Region IX</t>
  </si>
  <si>
    <t>Region X</t>
  </si>
  <si>
    <t>Region XI</t>
  </si>
  <si>
    <t>Region XII</t>
  </si>
  <si>
    <t>Region XIII</t>
  </si>
  <si>
    <t>BARMM</t>
  </si>
  <si>
    <t>TOTAL</t>
  </si>
  <si>
    <t>By Province/ HUC/ Independent Component City</t>
  </si>
  <si>
    <t>City of Manila</t>
  </si>
  <si>
    <t>City of Mandaluyong</t>
  </si>
  <si>
    <t>City of Marikina</t>
  </si>
  <si>
    <t>City of Pasig</t>
  </si>
  <si>
    <t>Quezon City</t>
  </si>
  <si>
    <t>City of San Juan</t>
  </si>
  <si>
    <t>City of Caloocan</t>
  </si>
  <si>
    <t>City of Malabon</t>
  </si>
  <si>
    <t>City of Navotas</t>
  </si>
  <si>
    <t>City of Valenzuela</t>
  </si>
  <si>
    <t>City of Las Piñas</t>
  </si>
  <si>
    <t>City of Makati</t>
  </si>
  <si>
    <t>City of Muntinlupa</t>
  </si>
  <si>
    <t>City of Parañaque</t>
  </si>
  <si>
    <t>Pasay City</t>
  </si>
  <si>
    <t>City of Taguig</t>
  </si>
  <si>
    <t>Pateros</t>
  </si>
  <si>
    <t>Abra</t>
  </si>
  <si>
    <t>Apayao</t>
  </si>
  <si>
    <t>Benguet</t>
  </si>
  <si>
    <t>Ifugao</t>
  </si>
  <si>
    <t>Kalinga</t>
  </si>
  <si>
    <t>Mountain Province</t>
  </si>
  <si>
    <t>Baguio City</t>
  </si>
  <si>
    <t>Ilocos Norte</t>
  </si>
  <si>
    <t>Ilocos Sur</t>
  </si>
  <si>
    <t>La Union</t>
  </si>
  <si>
    <t>Pangasinan</t>
  </si>
  <si>
    <t>Dagupan City</t>
  </si>
  <si>
    <t>Batanes</t>
  </si>
  <si>
    <t>Cagayan</t>
  </si>
  <si>
    <t>Isabela</t>
  </si>
  <si>
    <t>Nueva Vizcaya</t>
  </si>
  <si>
    <t>Quirino</t>
  </si>
  <si>
    <t>Santiago City</t>
  </si>
  <si>
    <t>Aurora</t>
  </si>
  <si>
    <t>Bataan</t>
  </si>
  <si>
    <t>Bulacan</t>
  </si>
  <si>
    <t>Nueva Ecija</t>
  </si>
  <si>
    <t>Pampanga</t>
  </si>
  <si>
    <t>Tarlac</t>
  </si>
  <si>
    <t>Zambales</t>
  </si>
  <si>
    <t>City of Angeles</t>
  </si>
  <si>
    <t>City of Olongapo</t>
  </si>
  <si>
    <t>Batangas</t>
  </si>
  <si>
    <t>Cavite</t>
  </si>
  <si>
    <t>Laguna</t>
  </si>
  <si>
    <t>Quezon</t>
  </si>
  <si>
    <t>Rizal</t>
  </si>
  <si>
    <t>City of Lucena</t>
  </si>
  <si>
    <t>Marinduque</t>
  </si>
  <si>
    <t>Occidental Mindoro</t>
  </si>
  <si>
    <t>Oriental Mindoro</t>
  </si>
  <si>
    <t>Palawan</t>
  </si>
  <si>
    <t>Romblon</t>
  </si>
  <si>
    <t>City of Puerto Princesa</t>
  </si>
  <si>
    <t>Albay</t>
  </si>
  <si>
    <t>Camarines Norte</t>
  </si>
  <si>
    <t>Camarines Sur</t>
  </si>
  <si>
    <t>Catanduanes</t>
  </si>
  <si>
    <t>Masbate</t>
  </si>
  <si>
    <t>Sorsogon</t>
  </si>
  <si>
    <t>City of Naga</t>
  </si>
  <si>
    <t>Aklan</t>
  </si>
  <si>
    <t>Antique</t>
  </si>
  <si>
    <t>Capiz</t>
  </si>
  <si>
    <t>Guimaras</t>
  </si>
  <si>
    <t>Iloilo</t>
  </si>
  <si>
    <t>Negros Occidental</t>
  </si>
  <si>
    <t>City of Bacolod</t>
  </si>
  <si>
    <t>City of Iloilo</t>
  </si>
  <si>
    <t>Bohol</t>
  </si>
  <si>
    <t>Cebu</t>
  </si>
  <si>
    <t>Negros Oriental</t>
  </si>
  <si>
    <t>Siquijor</t>
  </si>
  <si>
    <t>City of Cebu</t>
  </si>
  <si>
    <t>City of Lapu-Lapu</t>
  </si>
  <si>
    <t>City of Mandaue</t>
  </si>
  <si>
    <t>Biliran</t>
  </si>
  <si>
    <t>Eastern Samar</t>
  </si>
  <si>
    <t>Leyte</t>
  </si>
  <si>
    <t>Northern Samar</t>
  </si>
  <si>
    <t>Samar</t>
  </si>
  <si>
    <t>Southern Leyte</t>
  </si>
  <si>
    <t>City of Tacloban</t>
  </si>
  <si>
    <t>Ormoc City</t>
  </si>
  <si>
    <t>Zamboanga del Norte</t>
  </si>
  <si>
    <t>Zamboanga del Sur</t>
  </si>
  <si>
    <t>Zamboanga Sibugay</t>
  </si>
  <si>
    <t>City of Isabela*</t>
  </si>
  <si>
    <t>City of Zamboanga</t>
  </si>
  <si>
    <t>Bukidnon</t>
  </si>
  <si>
    <t>Camiguin</t>
  </si>
  <si>
    <t>Lanao del Norte</t>
  </si>
  <si>
    <t>Misamis Occidental</t>
  </si>
  <si>
    <t>Misamis Oriental</t>
  </si>
  <si>
    <t>City of Cagayan de Oro</t>
  </si>
  <si>
    <t>City of Iligan</t>
  </si>
  <si>
    <t>Davao de Oro</t>
  </si>
  <si>
    <t>Davao del Norte</t>
  </si>
  <si>
    <t>Davao del Sur</t>
  </si>
  <si>
    <t>Davao Occidental</t>
  </si>
  <si>
    <t>Davao Oriental</t>
  </si>
  <si>
    <t>City of Davao</t>
  </si>
  <si>
    <t>Cotabato</t>
  </si>
  <si>
    <t>Sarangani</t>
  </si>
  <si>
    <t>South Cotabato</t>
  </si>
  <si>
    <t>Sultan Kudarat</t>
  </si>
  <si>
    <t>City of General Santos</t>
  </si>
  <si>
    <t>Agusan del Norte</t>
  </si>
  <si>
    <t>Agusan del Sur</t>
  </si>
  <si>
    <t>Dinagat Islands</t>
  </si>
  <si>
    <t>Surigao del Norte</t>
  </si>
  <si>
    <t>Surigao del Sur</t>
  </si>
  <si>
    <t>City of Butuan</t>
  </si>
  <si>
    <t>Basilan</t>
  </si>
  <si>
    <t>Lanao del Sur</t>
  </si>
  <si>
    <t>Maguindanao del Norte</t>
  </si>
  <si>
    <t>Maguindanao del Sur</t>
  </si>
  <si>
    <t>Sulu</t>
  </si>
  <si>
    <t>Tawi-tawi</t>
  </si>
  <si>
    <t>City of Cotabato</t>
  </si>
  <si>
    <t>NOTES</t>
  </si>
  <si>
    <t>PSGC - Philippine Standard Geographic Code</t>
  </si>
  <si>
    <t>HUC - Highly Urbanized Cities</t>
  </si>
  <si>
    <t>The PSGC is based on published information from the Philippine Statistics Authority as of 30 September 2023.</t>
  </si>
  <si>
    <t xml:space="preserve">PSGC source: https://psa.gov.ph/classification/psgc/summary </t>
  </si>
  <si>
    <t>NOTES &amp; INSTRUCTIONS:</t>
  </si>
  <si>
    <t>1. Main Office should be included under applicable Domestic Branch</t>
  </si>
  <si>
    <t>2. Please refer to IC Circular Letter No. 2016-39 for the definition of extension office, service office and satellite office.</t>
  </si>
  <si>
    <t>Exhibit 1 - BALANCE SHEET</t>
  </si>
  <si>
    <t>PARTICULARS</t>
  </si>
  <si>
    <t>CURRENT YEAR</t>
  </si>
  <si>
    <t>PREVIOUS YEAR</t>
  </si>
  <si>
    <t>DIFFERENCE</t>
  </si>
  <si>
    <r>
      <t xml:space="preserve">REMARKS
</t>
    </r>
    <r>
      <rPr>
        <b/>
        <i/>
        <sz val="10"/>
        <color theme="0"/>
        <rFont val="Arial"/>
        <family val="2"/>
      </rPr>
      <t>(the cause of abrupt increase/decrease, 10% or more, should be indicated)</t>
    </r>
  </si>
  <si>
    <t>AMOUNT</t>
  </si>
  <si>
    <t>PERCENTAGE</t>
  </si>
  <si>
    <t>ASSETS</t>
  </si>
  <si>
    <t>1.</t>
  </si>
  <si>
    <t>Investments in Trust Funds (Schedule 1)</t>
  </si>
  <si>
    <t>2.</t>
  </si>
  <si>
    <t>Insurance Premium Fund (Schedule 2)</t>
  </si>
  <si>
    <t>Corporate Assets:</t>
  </si>
  <si>
    <t>3.</t>
  </si>
  <si>
    <t xml:space="preserve">Government Securities (Schedule 3-1) </t>
  </si>
  <si>
    <t>4.</t>
  </si>
  <si>
    <t>Cash on Hand and in Banks (Schedule3-2)</t>
  </si>
  <si>
    <t>5.</t>
  </si>
  <si>
    <t>Mutual Funds/UITF (Schedule 3-3)</t>
  </si>
  <si>
    <t>6.</t>
  </si>
  <si>
    <t>Short Term Investments (Schedule 3-4)</t>
  </si>
  <si>
    <t>7.</t>
  </si>
  <si>
    <t>Corporate Bonds (Schedule 3-5)</t>
  </si>
  <si>
    <t>8.</t>
  </si>
  <si>
    <t>Mortgage Loans (Schedule 3-6)</t>
  </si>
  <si>
    <t>9.</t>
  </si>
  <si>
    <t>Planholders' Loans (Schedule 3-7)</t>
  </si>
  <si>
    <t>Stocks (Schedule 3-8)</t>
  </si>
  <si>
    <t>Real Estate (Schedule 3-9)</t>
  </si>
  <si>
    <t>Other Investment (Schedule 3-10)</t>
  </si>
  <si>
    <t>Receivable from Trustee (Schedule 3- 11)</t>
  </si>
  <si>
    <t>Accrued Investment Income (Schedule 3-12)</t>
  </si>
  <si>
    <t>Accounts/Notes Receivable (Schedule 3-13)</t>
  </si>
  <si>
    <t>Property and Equipment (Schedule 3-14)</t>
  </si>
  <si>
    <t>Inventories (Schedule 3-15)</t>
  </si>
  <si>
    <t>Other Assets (Schedule 3-16)</t>
  </si>
  <si>
    <t>Total Assets</t>
  </si>
  <si>
    <t>LIABILITIES</t>
  </si>
  <si>
    <t>Pre-need Reserves (Schedule 4)</t>
  </si>
  <si>
    <t>Insurance Premium Reserve ( Schedule 5)</t>
  </si>
  <si>
    <t>Other Reserves (Schedule 6)</t>
  </si>
  <si>
    <t>Planholders' Benefits Payable ( Schedule 7)</t>
  </si>
  <si>
    <t>Planholders' Deposits (Schedule 8)</t>
  </si>
  <si>
    <t>Counselors' Bond Reserves (Schedule 9)</t>
  </si>
  <si>
    <t>Accounts/Notes Payable (Schedule 10)</t>
  </si>
  <si>
    <t>Taxes Payabale (Schedule 11)</t>
  </si>
  <si>
    <t>Accrued Expenses (Schedule 12)</t>
  </si>
  <si>
    <t>Other Liabilities (Schedule 13)</t>
  </si>
  <si>
    <t>Total Liabilities</t>
  </si>
  <si>
    <t>STOCKHOLDERS' EQUITY</t>
  </si>
  <si>
    <t>Paid-up Capital Stock (Schedule 14)</t>
  </si>
  <si>
    <t>Additional Paid-in Capital</t>
  </si>
  <si>
    <t>Deposit for Future Subscription</t>
  </si>
  <si>
    <t>Contingency Surplus</t>
  </si>
  <si>
    <t>Special Surplus Funds:</t>
  </si>
  <si>
    <t>Fluctuation/Revaluation Reserve - Trust Funds</t>
  </si>
  <si>
    <t>Fluctuation/Revaluation Reserve -Corporate Assets</t>
  </si>
  <si>
    <t>Retained Earnings - Trust Fund</t>
  </si>
  <si>
    <t>Retained Earnings - Corporate Assets</t>
  </si>
  <si>
    <t>Total Stockholders' Equity</t>
  </si>
  <si>
    <t>Total Liabilities &amp; Stockholders' Equity</t>
  </si>
  <si>
    <t xml:space="preserve">Note: </t>
  </si>
  <si>
    <t>A "Not Applicable," “N/A,” "NONE," or "NlL" phrase should be indicated in the schedules or sheets that do not apply or are not suitable to the Company. </t>
  </si>
  <si>
    <t>Any schedule not in accordance with the prescribed format, wrong data entry, missing details, information, and incomplete information/s shall be subject to penalties as specified under CL 2014-15.</t>
  </si>
  <si>
    <t>The balance for the current year should be linked to the detailed schedule to ensure consistency and prevent encoding errors.</t>
  </si>
  <si>
    <t xml:space="preserve">Exhibit 2- INCOME STATEMENT </t>
  </si>
  <si>
    <t>(Accrual Basis)</t>
  </si>
  <si>
    <t>Premium Revenue</t>
  </si>
  <si>
    <t>P</t>
  </si>
  <si>
    <t>a</t>
  </si>
  <si>
    <t>Increase(Decrease) in Pre-Need Reserves</t>
  </si>
  <si>
    <t>b</t>
  </si>
  <si>
    <t>Increase(Decrease) in Insurance Premium Reserves</t>
  </si>
  <si>
    <t>c</t>
  </si>
  <si>
    <t>Increase(Decrease) in Other Pre-Need Reserves</t>
  </si>
  <si>
    <t>d</t>
  </si>
  <si>
    <t>*Other Direct Income (ex. Processing fees, surcharges, etc.)</t>
  </si>
  <si>
    <t>e</t>
  </si>
  <si>
    <t>Total Direct Income (a - b - c - d + e)</t>
  </si>
  <si>
    <t>f</t>
  </si>
  <si>
    <t xml:space="preserve">Less: </t>
  </si>
  <si>
    <t>Benefit Payments (Surrenders, maturities, lapsed, terminated, etc.)</t>
  </si>
  <si>
    <t>g.1</t>
  </si>
  <si>
    <t>Commissions Expenses</t>
  </si>
  <si>
    <t>g.2</t>
  </si>
  <si>
    <t>*Other Direct Expenses (insurance , discount, overrides, bonus, etc.)</t>
  </si>
  <si>
    <t>g.3</t>
  </si>
  <si>
    <t>Total Direct Expenses / Acquisition Cost (g.1 + g.2 + g.3)</t>
  </si>
  <si>
    <t>g</t>
  </si>
  <si>
    <t>Gain/(Loss)  (f - g)</t>
  </si>
  <si>
    <t>h</t>
  </si>
  <si>
    <t>Plus: Interest/Income Earned from the following Trust Fund/Placements/Investments.</t>
  </si>
  <si>
    <t>(Gross of Final Taxes)</t>
  </si>
  <si>
    <t>Government Securities</t>
  </si>
  <si>
    <t>i.1</t>
  </si>
  <si>
    <t>Cash on hand and in Bank</t>
  </si>
  <si>
    <t>i.2</t>
  </si>
  <si>
    <t>Mutual Funds/UITF</t>
  </si>
  <si>
    <t>i.3</t>
  </si>
  <si>
    <t>Short-term Investments</t>
  </si>
  <si>
    <t>i.4</t>
  </si>
  <si>
    <t>Corporate Bonds</t>
  </si>
  <si>
    <t>i.5</t>
  </si>
  <si>
    <t>Mortgage Loans</t>
  </si>
  <si>
    <t>i.6</t>
  </si>
  <si>
    <t>Planholders' Loan</t>
  </si>
  <si>
    <t>i.7</t>
  </si>
  <si>
    <t>Stocks</t>
  </si>
  <si>
    <t>i.8</t>
  </si>
  <si>
    <t>Real Estate</t>
  </si>
  <si>
    <t>i.9</t>
  </si>
  <si>
    <t>i.10</t>
  </si>
  <si>
    <t>i</t>
  </si>
  <si>
    <t>Total Gain/(Loss) &amp; Interest Earned (h + i)</t>
  </si>
  <si>
    <t>j</t>
  </si>
  <si>
    <t>Other Income/Expense items:</t>
  </si>
  <si>
    <t>Capital Gains/(Losses)</t>
  </si>
  <si>
    <t>k.1</t>
  </si>
  <si>
    <t>Depreciation</t>
  </si>
  <si>
    <t>k.2</t>
  </si>
  <si>
    <t>Investment Expenses</t>
  </si>
  <si>
    <t>k.3</t>
  </si>
  <si>
    <t>*Other Income/Other Expenses (ex. Forex gain/(loss), etc.)</t>
  </si>
  <si>
    <t>k.4</t>
  </si>
  <si>
    <t>k</t>
  </si>
  <si>
    <t>Sub-Total (j + k)</t>
  </si>
  <si>
    <t>l</t>
  </si>
  <si>
    <t>Less:</t>
  </si>
  <si>
    <t>Taxes other than Income tax</t>
  </si>
  <si>
    <t>Taxes on Real Estate</t>
  </si>
  <si>
    <t>m.1</t>
  </si>
  <si>
    <t>Documentary Stamp Tax</t>
  </si>
  <si>
    <t>m.2</t>
  </si>
  <si>
    <t>Corporate Residence Certificate</t>
  </si>
  <si>
    <t>m.3</t>
  </si>
  <si>
    <t>Assessment, Licenses &amp; Fees</t>
  </si>
  <si>
    <t>m.4</t>
  </si>
  <si>
    <t>VAT &amp; Fringe Benefit Tax</t>
  </si>
  <si>
    <t>m.5</t>
  </si>
  <si>
    <t>Final Taxes</t>
  </si>
  <si>
    <t>m.6</t>
  </si>
  <si>
    <t>m</t>
  </si>
  <si>
    <t>Other General Expenses</t>
  </si>
  <si>
    <t>Salaries &amp; Wages</t>
  </si>
  <si>
    <t>n.1</t>
  </si>
  <si>
    <t>Allowance to Officers</t>
  </si>
  <si>
    <t>n.2</t>
  </si>
  <si>
    <t>Allowance to Employees</t>
  </si>
  <si>
    <t>n.3</t>
  </si>
  <si>
    <t>Pension, Retirement, &amp; Other</t>
  </si>
  <si>
    <t xml:space="preserve">     similar benefits (SSS, Medicare, etc.)</t>
  </si>
  <si>
    <t>n.4</t>
  </si>
  <si>
    <t>Rent, Light &amp; Water</t>
  </si>
  <si>
    <t>n.5</t>
  </si>
  <si>
    <t>n.6</t>
  </si>
  <si>
    <t>n</t>
  </si>
  <si>
    <t>Sub-Total (taxes &amp; general expenses)  (m + n)</t>
  </si>
  <si>
    <t>o</t>
  </si>
  <si>
    <t>Net Income/(Loss) before Income Tax</t>
  </si>
  <si>
    <t>p</t>
  </si>
  <si>
    <t>Income Tax</t>
  </si>
  <si>
    <t>q</t>
  </si>
  <si>
    <t>Net Income/(Loss) for the year (p - q)</t>
  </si>
  <si>
    <t>r</t>
  </si>
  <si>
    <t>Note:  Capital Gains/)Losses) on _______________ amounting to P _________________ is excluded.</t>
  </si>
  <si>
    <t>*Please specify on separated sheet</t>
  </si>
  <si>
    <t>/stats</t>
  </si>
  <si>
    <r>
      <rPr>
        <b/>
        <sz val="10"/>
        <color rgb="FFFFFFFF"/>
        <rFont val="Arial"/>
        <family val="2"/>
      </rPr>
      <t xml:space="preserve">EXHIBIT 3 - SUMMARY OF MONTHLY COLLECTION AND REQUIRED DEPOSITS TO THE TRUST FUND  </t>
    </r>
    <r>
      <rPr>
        <b/>
        <i/>
        <sz val="10"/>
        <color rgb="FFFFFFFF"/>
        <rFont val="Arial"/>
        <family val="2"/>
      </rPr>
      <t>(Per Plan)</t>
    </r>
  </si>
  <si>
    <t>Month</t>
  </si>
  <si>
    <t>Amount</t>
  </si>
  <si>
    <t>Amount of</t>
  </si>
  <si>
    <t>Remarks</t>
  </si>
  <si>
    <t>Collected *</t>
  </si>
  <si>
    <t>Required Deposit **</t>
  </si>
  <si>
    <t>Actual Deposit ***</t>
  </si>
  <si>
    <t>(1)</t>
  </si>
  <si>
    <t>(2)</t>
  </si>
  <si>
    <t>(3)</t>
  </si>
  <si>
    <t>(4)</t>
  </si>
  <si>
    <t>(5)</t>
  </si>
  <si>
    <t>Memorial Plan: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</si>
  <si>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</si>
  <si>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</si>
  <si>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</si>
  <si>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</si>
  <si>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</si>
  <si>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</si>
  <si>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</si>
  <si>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</si>
  <si>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</si>
  <si>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</si>
  <si>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</si>
  <si>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</si>
  <si>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Education Plan:</t>
  </si>
  <si>
    <t>Pension Plan:</t>
  </si>
  <si>
    <t>GRAND TOTAL</t>
  </si>
  <si>
    <t>Reconciliation:</t>
  </si>
  <si>
    <t>Memorial Plan</t>
  </si>
  <si>
    <t>Education Plan</t>
  </si>
  <si>
    <t>Pension Plan</t>
  </si>
  <si>
    <t>Required Deposit to the Trust Fund</t>
  </si>
  <si>
    <t>Actual Deposit for the Year</t>
  </si>
  <si>
    <t>Difference</t>
  </si>
  <si>
    <t>*</t>
  </si>
  <si>
    <t>Amount Collected - is the actual collection of premium for the month of January - December.</t>
  </si>
  <si>
    <t>**</t>
  </si>
  <si>
    <t>Amount of Required Deposit - is the required deposit based on the collection for the month.</t>
  </si>
  <si>
    <t>***</t>
  </si>
  <si>
    <t>Amount of Actual Deposit - is the actual deposit made in the trust fund for the month. This is not the same amount of required deposit, unless deposited in the same month.</t>
  </si>
  <si>
    <r>
      <t xml:space="preserve">EXHIBIT 4 - SUMMARY OF MONTHLY WITHDRAWALS FROM THE TRUST FUNDS </t>
    </r>
    <r>
      <rPr>
        <b/>
        <i/>
        <sz val="10"/>
        <color theme="0"/>
        <rFont val="Arial"/>
        <family val="2"/>
      </rPr>
      <t xml:space="preserve"> (Per Plan)</t>
    </r>
  </si>
  <si>
    <t>Total Amount of Benefits</t>
  </si>
  <si>
    <t>Total Amount of</t>
  </si>
  <si>
    <t>Breakdown / Purpose of Withdrawal</t>
  </si>
  <si>
    <t>Description for "Others"</t>
  </si>
  <si>
    <t>Paid</t>
  </si>
  <si>
    <t>Unpaid</t>
  </si>
  <si>
    <t>Withdrawal</t>
  </si>
  <si>
    <t>Planholders' Benefits</t>
  </si>
  <si>
    <t>Trustee's Fees</t>
  </si>
  <si>
    <t>Taxes</t>
  </si>
  <si>
    <t>Others</t>
  </si>
  <si>
    <t>(6)</t>
  </si>
  <si>
    <t>(7)</t>
  </si>
  <si>
    <t>(8)</t>
  </si>
  <si>
    <t>(9)</t>
  </si>
  <si>
    <t>EXHIBIT 5- SALES</t>
  </si>
  <si>
    <t>Plan Type</t>
  </si>
  <si>
    <t>Registration of Plans/Contracts</t>
  </si>
  <si>
    <t>Date</t>
  </si>
  <si>
    <t>Balance of Unsold Plans/Contracts</t>
  </si>
  <si>
    <t>Approved</t>
  </si>
  <si>
    <t>Sold</t>
  </si>
  <si>
    <t>Forwarded Balance</t>
  </si>
  <si>
    <t>Sub-total</t>
  </si>
  <si>
    <t>Should tally with corresponding amounts as shown in AVR.</t>
  </si>
  <si>
    <t>Exhibit 6 - SERIATIM LIST OF IN-FORCE POLICIES</t>
  </si>
  <si>
    <t>Contract Number</t>
  </si>
  <si>
    <t>Planholders</t>
  </si>
  <si>
    <t>Birth</t>
  </si>
  <si>
    <t>Inception</t>
  </si>
  <si>
    <t>Plan</t>
  </si>
  <si>
    <t>Maturity</t>
  </si>
  <si>
    <t>Status</t>
  </si>
  <si>
    <t>Contract</t>
  </si>
  <si>
    <t>Payment</t>
  </si>
  <si>
    <t>INSURANCE</t>
  </si>
  <si>
    <t>BENEFITS</t>
  </si>
  <si>
    <t>Reserves</t>
  </si>
  <si>
    <t>Type</t>
  </si>
  <si>
    <t>Value</t>
  </si>
  <si>
    <t>Price</t>
  </si>
  <si>
    <t>Mode</t>
  </si>
  <si>
    <t>Installments</t>
  </si>
  <si>
    <t>Total Insurance</t>
  </si>
  <si>
    <t xml:space="preserve">Amount of </t>
  </si>
  <si>
    <t>Balance</t>
  </si>
  <si>
    <t>Last Availment</t>
  </si>
  <si>
    <t>Last Amount</t>
  </si>
  <si>
    <t>as of</t>
  </si>
  <si>
    <t>Made</t>
  </si>
  <si>
    <t>Premium</t>
  </si>
  <si>
    <t>Premium Paid</t>
  </si>
  <si>
    <t>Benefits Paid</t>
  </si>
  <si>
    <t>Availed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</si>
  <si>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</si>
  <si>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</si>
  <si>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</si>
  <si>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</si>
  <si>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</si>
  <si>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</si>
  <si>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</si>
  <si>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</si>
  <si>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</si>
  <si>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MEMORIAL PLAN:</t>
  </si>
  <si>
    <t>A. Old Basket (SEC):</t>
  </si>
  <si>
    <t>B. New Basket (IC):</t>
  </si>
  <si>
    <t>PENSION PLAN:</t>
  </si>
  <si>
    <t>EDUCATION PLAN:</t>
  </si>
  <si>
    <t>Grand Total</t>
  </si>
  <si>
    <r>
      <t xml:space="preserve">For the supporting details, provide </t>
    </r>
    <r>
      <rPr>
        <b/>
        <i/>
        <u/>
        <sz val="10"/>
        <color rgb="FFFF0000"/>
        <rFont val="Arial"/>
        <family val="2"/>
      </rPr>
      <t>soft copy indicating all the required information of Exhibit 6</t>
    </r>
    <r>
      <rPr>
        <i/>
        <sz val="10"/>
        <color rgb="FFFF0000"/>
        <rFont val="Arial"/>
        <family val="2"/>
      </rPr>
      <t xml:space="preserve">. </t>
    </r>
  </si>
  <si>
    <t xml:space="preserve">EXHIBIT 7 - LIST OF AVAILING PLANS FOR THE SUCCEEDING YEAR </t>
  </si>
  <si>
    <t>Planholders' Name</t>
  </si>
  <si>
    <t>Contract / Policy</t>
  </si>
  <si>
    <t>Term Of Contract</t>
  </si>
  <si>
    <t>Benefit</t>
  </si>
  <si>
    <t>Number</t>
  </si>
  <si>
    <t xml:space="preserve">Issue Date </t>
  </si>
  <si>
    <t>Maturity Date</t>
  </si>
  <si>
    <t>Payable</t>
  </si>
  <si>
    <t>AVAILING FOR SUCCEEDING YEAR: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</si>
  <si>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</si>
  <si>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</si>
  <si>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</si>
  <si>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</si>
  <si>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</si>
  <si>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</si>
  <si>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</si>
  <si>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</si>
  <si>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</si>
  <si>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</si>
  <si>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</si>
  <si>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</si>
  <si>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</si>
  <si>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</si>
  <si>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</si>
  <si>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Total of Availing for Succeeding Year</t>
  </si>
  <si>
    <t>MATURED BUT UNCLAIMED BENEFITS</t>
  </si>
  <si>
    <t xml:space="preserve">A) NOT YET WITHDRAWN </t>
  </si>
  <si>
    <t>Sub-total of Matured but Unclaimed Benefits Not Yet Withdrawn</t>
  </si>
  <si>
    <t>B) WITHDRAWN FROM THE TRUST FUND BUT NOT YET CLAIMED</t>
  </si>
  <si>
    <t>Sub-total of Withdrawn from the Trust Fund but Not Yet Claimed</t>
  </si>
  <si>
    <t>Total of Matured but Unclaimed Benefits</t>
  </si>
  <si>
    <r>
      <t xml:space="preserve">*For the supporting details, provide </t>
    </r>
    <r>
      <rPr>
        <b/>
        <i/>
        <u/>
        <sz val="10"/>
        <color rgb="FFFF0000"/>
        <rFont val="Arial"/>
        <family val="2"/>
      </rPr>
      <t>soft copy indicating all the required information of Exhibit 7</t>
    </r>
    <r>
      <rPr>
        <i/>
        <sz val="10"/>
        <color rgb="FFFF0000"/>
        <rFont val="Arial"/>
        <family val="2"/>
      </rPr>
      <t xml:space="preserve">.  </t>
    </r>
  </si>
  <si>
    <t>Exhibit 8 - CLAIMS / BENEFITS FILED</t>
  </si>
  <si>
    <t>Date of</t>
  </si>
  <si>
    <t>Claim</t>
  </si>
  <si>
    <t>Planholders'</t>
  </si>
  <si>
    <t>Status of</t>
  </si>
  <si>
    <t xml:space="preserve">Claims/ Benefits </t>
  </si>
  <si>
    <t>*This exhibit, Amount of Benefits (Column 11), contains the detail/breakdown of Exhibit 4 TF- Withdrawal- Total Amount of Benefits  (Columns 2 &amp; 3)</t>
  </si>
  <si>
    <t>SCHEDULE 1 - INVESTMENTS IN TRUST FUNDS</t>
  </si>
  <si>
    <t>Description</t>
  </si>
  <si>
    <t>Reference</t>
  </si>
  <si>
    <t>VALUE OF INVESTMENTS</t>
  </si>
  <si>
    <t>INTEREST / DIVIDEND / RENTAL INCOME</t>
  </si>
  <si>
    <t>PLAN</t>
  </si>
  <si>
    <t>Collected</t>
  </si>
  <si>
    <t>Accrued</t>
  </si>
  <si>
    <t>Earned</t>
  </si>
  <si>
    <t>LIFE/MEMORIAL</t>
  </si>
  <si>
    <t>PENSION</t>
  </si>
  <si>
    <t>EDUCATION</t>
  </si>
  <si>
    <t>Old Basket (SEC)</t>
  </si>
  <si>
    <t>New Basket (IC)</t>
  </si>
  <si>
    <t>% to Total Equity</t>
  </si>
  <si>
    <t>During the Year</t>
  </si>
  <si>
    <t>Previous Year</t>
  </si>
  <si>
    <t>Current Year</t>
  </si>
  <si>
    <t>(19)</t>
  </si>
  <si>
    <t>A.</t>
  </si>
  <si>
    <t>Investments under Section 34 of the Pre-Need Code:</t>
  </si>
  <si>
    <t xml:space="preserve">Government Securities </t>
  </si>
  <si>
    <t>Exh 1 (AS-TF)</t>
  </si>
  <si>
    <t xml:space="preserve">Cash in Savings/Time Deposits </t>
  </si>
  <si>
    <t xml:space="preserve">Unit Investment Trust Fund (UITF) </t>
  </si>
  <si>
    <t xml:space="preserve">Debt Securities </t>
  </si>
  <si>
    <t xml:space="preserve">Mortgage Loans </t>
  </si>
  <si>
    <t xml:space="preserve">Planholders' Loans </t>
  </si>
  <si>
    <t xml:space="preserve">Equity Securities </t>
  </si>
  <si>
    <t xml:space="preserve">Real Estate </t>
  </si>
  <si>
    <t>B.</t>
  </si>
  <si>
    <t>Other Allowable Investments:</t>
  </si>
  <si>
    <t xml:space="preserve">Other Equity Securities </t>
  </si>
  <si>
    <t xml:space="preserve">Real Estate Investment Trust (REIT) &amp; Exchange Traded Funds (ETF) </t>
  </si>
  <si>
    <t xml:space="preserve">Mutual Funds and other UITF </t>
  </si>
  <si>
    <t xml:space="preserve">Other Debt Securities </t>
  </si>
  <si>
    <t>Other Investments:</t>
  </si>
  <si>
    <t>i.</t>
  </si>
  <si>
    <t>Debt Securities</t>
  </si>
  <si>
    <t>ii.</t>
  </si>
  <si>
    <t>iii.</t>
  </si>
  <si>
    <t>Planholders' Loans</t>
  </si>
  <si>
    <t>iv.</t>
  </si>
  <si>
    <t>Equity Securities</t>
  </si>
  <si>
    <t>v.</t>
  </si>
  <si>
    <t>vi.</t>
  </si>
  <si>
    <t>Other REIT and ETF</t>
  </si>
  <si>
    <t>vii.</t>
  </si>
  <si>
    <t>Other Mutual Funds and UITF</t>
  </si>
  <si>
    <t xml:space="preserve">Accrued Investment Income </t>
  </si>
  <si>
    <t>Other Assets</t>
  </si>
  <si>
    <t>Total Assets Before Service Assets</t>
  </si>
  <si>
    <t xml:space="preserve">Service Assets </t>
  </si>
  <si>
    <t>TOTAL ASSETS</t>
  </si>
  <si>
    <t>Accrued Trust Fees</t>
  </si>
  <si>
    <t>Accrued Taxes</t>
  </si>
  <si>
    <t>TOTAL LIABILITIES</t>
  </si>
  <si>
    <t>* Attach supporting Schedules for each investment account, separately using the same pro-forma for Schedules of 1,2,3,4,5,6,7,8,9,10,11)</t>
  </si>
  <si>
    <t>TOTAL EQUITY</t>
  </si>
  <si>
    <t>The amounts should tally with the corresponding figures as shown in AS - Trust Fund.</t>
  </si>
  <si>
    <t>SCHEDULE 2 - INSURANCE PREMIUM FUND (IPF)</t>
  </si>
  <si>
    <t>Description*</t>
  </si>
  <si>
    <t>Under IMA Account
(Yes/No)</t>
  </si>
  <si>
    <t>MEMORIAL</t>
  </si>
  <si>
    <t>Assets:</t>
  </si>
  <si>
    <t>Cash in Savings/Time Deposits</t>
  </si>
  <si>
    <t xml:space="preserve">Short Term Investments </t>
  </si>
  <si>
    <t>Other Investments</t>
  </si>
  <si>
    <t>Accrued Investment Income</t>
  </si>
  <si>
    <t>Total Investments</t>
  </si>
  <si>
    <t>Liabilities:</t>
  </si>
  <si>
    <t>TOTAL INVESTMENTS - NET</t>
  </si>
  <si>
    <t>Provide detailed schedule using the same schedule format for corporate assets, if applicable.</t>
  </si>
  <si>
    <t>Please ensure that the following minimum supporting documents are provided to support the accounts:</t>
  </si>
  <si>
    <t>a. Same required supporting documents for Corporate Assets</t>
  </si>
  <si>
    <t>SCHEDULE 3-1  Corporate Assets -  GOVERNMENT SECURITIES</t>
  </si>
  <si>
    <t>SECURITY</t>
  </si>
  <si>
    <t>Serial No.</t>
  </si>
  <si>
    <t>DATE</t>
  </si>
  <si>
    <t>INITIAL ACQUISITION/BOOKING VALUE</t>
  </si>
  <si>
    <t>PRICE</t>
  </si>
  <si>
    <t>Book Value</t>
  </si>
  <si>
    <t>Market Value</t>
  </si>
  <si>
    <t>Unrealized Gain (Loss)</t>
  </si>
  <si>
    <t>INTEREST</t>
  </si>
  <si>
    <t>Acquired</t>
  </si>
  <si>
    <t>Issued</t>
  </si>
  <si>
    <t>Face Value</t>
  </si>
  <si>
    <t>Underwriting Discount/Premium</t>
  </si>
  <si>
    <t>Acquisition Cost</t>
  </si>
  <si>
    <t>At Acquisition Date</t>
  </si>
  <si>
    <t>At Closing/Balance Sheet Date</t>
  </si>
  <si>
    <t>Annual</t>
  </si>
  <si>
    <t xml:space="preserve">How </t>
  </si>
  <si>
    <t xml:space="preserve">Earned </t>
  </si>
  <si>
    <t>Coupon Rate</t>
  </si>
  <si>
    <t>Paid*</t>
  </si>
  <si>
    <t>(14 = 13-12)</t>
  </si>
  <si>
    <t>(20 = 17+18-19)</t>
  </si>
  <si>
    <t>DOMESTIC ISSUES:</t>
  </si>
  <si>
    <t>FXTN:</t>
  </si>
  <si>
    <t>TREASURY BILLS</t>
  </si>
  <si>
    <t xml:space="preserve">Sub-total   </t>
  </si>
  <si>
    <t>FOREIGN ISSUES:</t>
  </si>
  <si>
    <t xml:space="preserve">T O T A L S     </t>
  </si>
  <si>
    <t>Note</t>
  </si>
  <si>
    <t>*Indicate whether annually, semi-monthly, quarterly or monthly.</t>
  </si>
  <si>
    <t>a. Statement of Securities Account of BTr-ROSS as 31 December 2024</t>
  </si>
  <si>
    <t>b. Confirmation of Sale</t>
  </si>
  <si>
    <t>c. Official receipt, banks validated deposit slips and bank statement/passbook, if sold and matured</t>
  </si>
  <si>
    <t>SCHEDULE 3-2  Corporate Assets -  CASH ON HAND AND IN BANKS</t>
  </si>
  <si>
    <t>Account/ Certificate Number</t>
  </si>
  <si>
    <t>Name of Custodian</t>
  </si>
  <si>
    <t>Authorized by BSP
(Yes/No)</t>
  </si>
  <si>
    <t>Encumbrance
(if any)</t>
  </si>
  <si>
    <t>Principal</t>
  </si>
  <si>
    <t>Annual Rate/ Interest</t>
  </si>
  <si>
    <t>Term/ Period</t>
  </si>
  <si>
    <t>Maturity Value</t>
  </si>
  <si>
    <t>I N T E R E S T</t>
  </si>
  <si>
    <t>(if any)</t>
  </si>
  <si>
    <t>Acquistion/ Placement</t>
  </si>
  <si>
    <t>Cash in Company's Office:</t>
  </si>
  <si>
    <t>Petty Cash Fund</t>
  </si>
  <si>
    <t>Petty cash fund 1</t>
  </si>
  <si>
    <t>Petty cash fund 2</t>
  </si>
  <si>
    <t>Total Petty Cash Fund</t>
  </si>
  <si>
    <t>Revolving Fund</t>
  </si>
  <si>
    <t>Revolving Fund 1</t>
  </si>
  <si>
    <t>Revolving Fund 2</t>
  </si>
  <si>
    <t>Total Revolving Fund</t>
  </si>
  <si>
    <t>Commission Fund</t>
  </si>
  <si>
    <t>Commission Fund 1</t>
  </si>
  <si>
    <t>Commission Fund 2</t>
  </si>
  <si>
    <t>Total Commission Fund</t>
  </si>
  <si>
    <t>TOTAL CASH ON HAND</t>
  </si>
  <si>
    <t>Cash in Bank:</t>
  </si>
  <si>
    <t>Current Account - Peso</t>
  </si>
  <si>
    <t>Name of bank</t>
  </si>
  <si>
    <t>Total Current - Peso</t>
  </si>
  <si>
    <t>Current Account - Foreign</t>
  </si>
  <si>
    <t>Total Current - Foreign</t>
  </si>
  <si>
    <t>Savings Accounts - Peso</t>
  </si>
  <si>
    <t>Total Savings - Peso</t>
  </si>
  <si>
    <t>Savings Accounts - Foreign</t>
  </si>
  <si>
    <t>Total Savings - Foreign</t>
  </si>
  <si>
    <t>TOTAL CASH IN BANK</t>
  </si>
  <si>
    <t>Time Deposit Accounts:</t>
  </si>
  <si>
    <t>Peso Currency</t>
  </si>
  <si>
    <t>Total Peso</t>
  </si>
  <si>
    <t>Foreign Currency</t>
  </si>
  <si>
    <t>Total  - Foreign</t>
  </si>
  <si>
    <t>TOTAL TIME DEPOSITS</t>
  </si>
  <si>
    <t>TOTAL CASH ON HAND AND IN BANK</t>
  </si>
  <si>
    <t>In case of deposit in foreign banks, please attach computation showing amount of deposit in foreign currency, conversion rate used, etc.</t>
  </si>
  <si>
    <t xml:space="preserve">For foreign currency, Please refer to BAP (for USD) and BSP issuances (other foreign currency) </t>
  </si>
  <si>
    <t>Accrued interest should be net of final tax</t>
  </si>
  <si>
    <t>A. All sub-accounts except Documentary Stamps Fund</t>
  </si>
  <si>
    <t>1. Certification of Custodian for Petty Cash Fund, Revolving Fund, etc.</t>
  </si>
  <si>
    <t>B. Undeposited Collections</t>
  </si>
  <si>
    <t>1. Official Receipts (OR)</t>
  </si>
  <si>
    <t>2. Bank-validated deposit slip</t>
  </si>
  <si>
    <t>C. Cash in Banks</t>
  </si>
  <si>
    <t>1. Passbook/ Bank Statement as of end of CY under company’s name</t>
  </si>
  <si>
    <t>2. Bank reconciliation as of CY</t>
  </si>
  <si>
    <t>3. Schedule of Deposit in Transit and Outstanding Checks</t>
  </si>
  <si>
    <t xml:space="preserve">4. Official receipts and validated deposit slip for Deposits in Transit </t>
  </si>
  <si>
    <t>5. Debit/credit memos, and other supporting documents</t>
  </si>
  <si>
    <t>D. Time Deposits:</t>
  </si>
  <si>
    <t>a. Certificate of Time Deposit (front and back) showing 31 December 20__ balance</t>
  </si>
  <si>
    <t>b. Proof of roll-over and proof of proceeds of maturity/pre-termination such as official receipts, bank validated deposit slips, passbook and bank statement, whichever is applicable</t>
  </si>
  <si>
    <t>Yes</t>
  </si>
  <si>
    <t>No</t>
  </si>
  <si>
    <t>SCHEDULE 3-3 - Corporate Assets - MUTUAL FUNDS/ UITF</t>
  </si>
  <si>
    <t>Account / Certificate Number</t>
  </si>
  <si>
    <t>BSP/SEC-Authorized (Yes/No)</t>
  </si>
  <si>
    <t>Acquisition Date</t>
  </si>
  <si>
    <t>Number of Units/Shares Held</t>
  </si>
  <si>
    <t>Net Asset Value per Unit/Share</t>
  </si>
  <si>
    <t>A. Mutual Funds</t>
  </si>
  <si>
    <t>B. Unit Investment Trust Funds</t>
  </si>
  <si>
    <t>C. Other Funds</t>
  </si>
  <si>
    <t xml:space="preserve">GRAND TOTALS     </t>
  </si>
  <si>
    <t>a. Statement of Account/Holdings/Net Asset Value (NAV/pu) as of 31 December 20__ from the issuer of Mutual Funds/UITF</t>
  </si>
  <si>
    <t>b. Proof of purchase/acquisition of Mutual Funds/UITF</t>
  </si>
  <si>
    <t>SCHEDULE 3-4 - Corporate Assets - SHORT TERM INVESTMENTS</t>
  </si>
  <si>
    <t>Investment Type/Description</t>
  </si>
  <si>
    <t>Annual Rate/Interest</t>
  </si>
  <si>
    <t>Term/Period</t>
  </si>
  <si>
    <t>BALANCE</t>
  </si>
  <si>
    <t>At Acquisition/ Placement Date</t>
  </si>
  <si>
    <t>At Closing/ Balance Sheet Date</t>
  </si>
  <si>
    <t xml:space="preserve">TOTAL     </t>
  </si>
  <si>
    <t>Investments with more than 3 months but less than 1 year term</t>
  </si>
  <si>
    <t>a. Bank certificate of time deposit/participation agreement</t>
  </si>
  <si>
    <t>SCHEDULE   3-5 Corporate Assets -  CORPORATE BONDS</t>
  </si>
  <si>
    <t>CURRENT/CLOSING VALUE</t>
  </si>
  <si>
    <t>Underwriting Discount/ Premium</t>
  </si>
  <si>
    <t>(14= 13-12)</t>
  </si>
  <si>
    <t>( 20 = 17+18-19)</t>
  </si>
  <si>
    <r>
      <t>a)</t>
    </r>
    <r>
      <rPr>
        <i/>
        <sz val="7"/>
        <color rgb="FFFF0000"/>
        <rFont val="Times New Roman"/>
        <family val="1"/>
      </rPr>
      <t xml:space="preserve">     </t>
    </r>
    <r>
      <rPr>
        <i/>
        <sz val="12"/>
        <color rgb="FFFF0000"/>
        <rFont val="Calibri"/>
        <family val="2"/>
      </rPr>
      <t>If on hand – statement of accounts/holdings, confirmation of purchase, agreement, custodianship receipt</t>
    </r>
  </si>
  <si>
    <r>
      <rPr>
        <i/>
        <sz val="10"/>
        <color rgb="FFFF0000"/>
        <rFont val="Arial"/>
        <family val="2"/>
      </rPr>
      <t>b)</t>
    </r>
    <r>
      <rPr>
        <sz val="7"/>
        <color rgb="FF000000"/>
        <rFont val="Times New Roman"/>
        <family val="1"/>
      </rPr>
      <t xml:space="preserve">     </t>
    </r>
    <r>
      <rPr>
        <i/>
        <sz val="12"/>
        <color rgb="FFFF0000"/>
        <rFont val="Calibri"/>
        <family val="2"/>
      </rPr>
      <t>If sold/matured – official receipt, bank validated deposit slips, bank statement/passbooks</t>
    </r>
  </si>
  <si>
    <r>
      <t>c)</t>
    </r>
    <r>
      <rPr>
        <sz val="7"/>
        <rFont val="Times New Roman"/>
        <family val="1"/>
      </rPr>
      <t>    </t>
    </r>
    <r>
      <rPr>
        <i/>
        <sz val="7"/>
        <color rgb="FFFF0000"/>
        <rFont val="Times New Roman"/>
        <family val="1"/>
      </rPr>
      <t xml:space="preserve"> </t>
    </r>
    <r>
      <rPr>
        <i/>
        <sz val="12"/>
        <color rgb="FFFF0000"/>
        <rFont val="Calibri"/>
        <family val="2"/>
      </rPr>
      <t>If rolled over – roll over documents such as in item a</t>
    </r>
  </si>
  <si>
    <t>SCHEDULE  3-6 Corporate Assets -  MORTGAGE LOANS</t>
  </si>
  <si>
    <t xml:space="preserve">Name and </t>
  </si>
  <si>
    <t>Description of Property</t>
  </si>
  <si>
    <t>Record of Mortgage:</t>
  </si>
  <si>
    <t>Sound Value</t>
  </si>
  <si>
    <t>Term of Loan</t>
  </si>
  <si>
    <t>P R I N C I P A L</t>
  </si>
  <si>
    <t>Address of</t>
  </si>
  <si>
    <t>(TCT/CCT No.; Location;</t>
  </si>
  <si>
    <t>(Registry No.; Entry No.;</t>
  </si>
  <si>
    <t xml:space="preserve">of Land </t>
  </si>
  <si>
    <t>of Building</t>
  </si>
  <si>
    <t xml:space="preserve">Date </t>
  </si>
  <si>
    <t>Original</t>
  </si>
  <si>
    <t>Amount Unpaid</t>
  </si>
  <si>
    <t>Loaned During</t>
  </si>
  <si>
    <t>Paid During</t>
  </si>
  <si>
    <t>Mortgagor</t>
  </si>
  <si>
    <t>Area)</t>
  </si>
  <si>
    <t>City/Prov.; Amt of Notation)</t>
  </si>
  <si>
    <t>Mortgaged</t>
  </si>
  <si>
    <t>Given</t>
  </si>
  <si>
    <t>Due</t>
  </si>
  <si>
    <t>Loan</t>
  </si>
  <si>
    <t>Dec.31 Prev Yr</t>
  </si>
  <si>
    <t>the Year</t>
  </si>
  <si>
    <t>Dec.31 Current Yr</t>
  </si>
  <si>
    <t>Rate</t>
  </si>
  <si>
    <t>19</t>
  </si>
  <si>
    <t>20</t>
  </si>
  <si>
    <t>a. Documents to support mortgage loans (e.g., Deed of mortgage/agreement, Amortization Schedule)</t>
  </si>
  <si>
    <t xml:space="preserve">b. Proof of collection such as official/acknowledgment receipt, </t>
  </si>
  <si>
    <t>c. Original Certificate of Title with annotation</t>
  </si>
  <si>
    <t>SCHEDULE 3-7 Corporate Assets - Planholders' loans</t>
  </si>
  <si>
    <t>Policyholder /</t>
  </si>
  <si>
    <t xml:space="preserve">of </t>
  </si>
  <si>
    <t>Borrower</t>
  </si>
  <si>
    <t>Insurance</t>
  </si>
  <si>
    <t>21</t>
  </si>
  <si>
    <t>22</t>
  </si>
  <si>
    <t>23</t>
  </si>
  <si>
    <t>24</t>
  </si>
  <si>
    <t>25</t>
  </si>
  <si>
    <t xml:space="preserve">T O T A L      </t>
  </si>
  <si>
    <t>Date Format: All dates should be formatted as MM/DD/YYYY.</t>
  </si>
  <si>
    <t>ANNUAL STATEMENT for the Year Ended December 31, 2013 of ____________________________________</t>
  </si>
  <si>
    <t>SCHEDULE 3-8 Corporate Assets -  STOCKS</t>
  </si>
  <si>
    <t>Certificate</t>
  </si>
  <si>
    <t>How</t>
  </si>
  <si>
    <t>Costs/Price</t>
  </si>
  <si>
    <t>Acquisition Cost (including transaction fees)</t>
  </si>
  <si>
    <t>Book Value at Balance Sheet Date</t>
  </si>
  <si>
    <t>D I V I D E N D</t>
  </si>
  <si>
    <t>of Shares</t>
  </si>
  <si>
    <t>Rate for the last 3 years preceeding Current Year</t>
  </si>
  <si>
    <t>(12 = 11-10)</t>
  </si>
  <si>
    <t>Common Shares:</t>
  </si>
  <si>
    <t>Listed</t>
  </si>
  <si>
    <t>Unlisted</t>
  </si>
  <si>
    <t>Total Common Shares</t>
  </si>
  <si>
    <t>Preferred Shares:</t>
  </si>
  <si>
    <t>Total Preferred Shares</t>
  </si>
  <si>
    <t>a. Certificate of Stocks (front and back)</t>
  </si>
  <si>
    <t>b. Certificate of Custodian/ Brokers Ledger, if under custodianship</t>
  </si>
  <si>
    <t>c. Statement of Accounts as of year-end from Philippine Depository and Trust Corporation (PDTC), if scriptless</t>
  </si>
  <si>
    <t>d. Confirmation of Purchase &amp; paid checks or any proof of payment, if unissued</t>
  </si>
  <si>
    <t>e. Confirmation of Sale, official receipt, banks validated deposit slips and bank statement/passbook, if sold</t>
  </si>
  <si>
    <t>SCHEDULE 3-9 Corporate Assets -  REAL ESTATE</t>
  </si>
  <si>
    <t>TCT/CCT Number; City/Province</t>
  </si>
  <si>
    <t xml:space="preserve">Area &amp; Description </t>
  </si>
  <si>
    <t>Name of</t>
  </si>
  <si>
    <t>Estimated</t>
  </si>
  <si>
    <t>Actual</t>
  </si>
  <si>
    <t>Accumulated</t>
  </si>
  <si>
    <t>Net Book</t>
  </si>
  <si>
    <t>Market</t>
  </si>
  <si>
    <t xml:space="preserve">Date for </t>
  </si>
  <si>
    <t xml:space="preserve">Value </t>
  </si>
  <si>
    <t>R E N T A L   I N C O M E</t>
  </si>
  <si>
    <t>of Lot / Building</t>
  </si>
  <si>
    <t>Vendor</t>
  </si>
  <si>
    <t>Life of</t>
  </si>
  <si>
    <t>Cost</t>
  </si>
  <si>
    <t>the latest</t>
  </si>
  <si>
    <t xml:space="preserve">Per </t>
  </si>
  <si>
    <t>Encumbrance</t>
  </si>
  <si>
    <t>Building</t>
  </si>
  <si>
    <t>per Appraisal</t>
  </si>
  <si>
    <t>Appraisal report</t>
  </si>
  <si>
    <t>Company</t>
  </si>
  <si>
    <t>(if Any)</t>
  </si>
  <si>
    <t>(14 = 11+12-13)</t>
  </si>
  <si>
    <t>A. Occupied by the Company:</t>
  </si>
  <si>
    <t>Lot</t>
  </si>
  <si>
    <t>B. Investment Properties</t>
  </si>
  <si>
    <t xml:space="preserve">GRAND TOTALS       </t>
  </si>
  <si>
    <t>a. Copy of the Certificate of Title such as TCTs/CCTs (front and back)</t>
  </si>
  <si>
    <t>b. Appraisal/ reappraisal report from a licensed real estate appraiser accredited by the Philippine Association of Real Estate Appraisers</t>
  </si>
  <si>
    <t>c. Deed of absolute sale and proof of payment such as cancelled checks, official receipt, if newly-acquired property</t>
  </si>
  <si>
    <t>d. Application for registration duly acknowledged by the Office of the Register of deeds and official receipt for the filing fee, if title is with Register of Deeds</t>
  </si>
  <si>
    <t>e. Latest real estate tax payments and tax declaration of property</t>
  </si>
  <si>
    <t>SCHEDULE 3-10 Corporate Assets - OTHER INVESTMENTS</t>
  </si>
  <si>
    <t xml:space="preserve">Account </t>
  </si>
  <si>
    <t xml:space="preserve">Number </t>
  </si>
  <si>
    <t xml:space="preserve">Acquisition </t>
  </si>
  <si>
    <t>Placement</t>
  </si>
  <si>
    <t>of</t>
  </si>
  <si>
    <t>cost</t>
  </si>
  <si>
    <t>Shares / Units</t>
  </si>
  <si>
    <t>For service assets, follow template schedule 3-9 Corporate Assets- Real Estate</t>
  </si>
  <si>
    <t>IMA Accounts</t>
  </si>
  <si>
    <t>a. Statement of Accounts/Holdings as of 31 December 20__ from the company's custodian bank</t>
  </si>
  <si>
    <t>Real Estate Investment Trusts  (REITS)</t>
  </si>
  <si>
    <t>a.  Proof of investments/Statement of Accounts as of 31 December 20__</t>
  </si>
  <si>
    <t>Investment in Subsidiary</t>
  </si>
  <si>
    <t>a. Audited Financial Statements as of 31 December 20__ for the subsidiary company, if already available</t>
  </si>
  <si>
    <t>b. Proof of payment for additional subscription</t>
  </si>
  <si>
    <t>a. Documents to support the other investments</t>
  </si>
  <si>
    <t>SCHEDULE 3-11 Corporate Assets -  RECEIVABLE FROM TRUSTEE</t>
  </si>
  <si>
    <t>Name of Trustee Bank</t>
  </si>
  <si>
    <t>Trust Account No.</t>
  </si>
  <si>
    <t xml:space="preserve">Nature </t>
  </si>
  <si>
    <t xml:space="preserve">Balance </t>
  </si>
  <si>
    <t>of Account</t>
  </si>
  <si>
    <t>A. Old Basket (SEC)</t>
  </si>
  <si>
    <t>B. New Basket (IC)</t>
  </si>
  <si>
    <t>Total - Memorial Plan</t>
  </si>
  <si>
    <t>Total - Pension Plan</t>
  </si>
  <si>
    <t>Total - Educational Plan</t>
  </si>
  <si>
    <t>OTHER RECEIVABLE FROM TRUSTEE*</t>
  </si>
  <si>
    <t>Total Other Receivable from Trustee</t>
  </si>
  <si>
    <t>*To be Itemized in detail.</t>
  </si>
  <si>
    <t>a. Documents to support receivable from Trustee</t>
  </si>
  <si>
    <t>SCHEDULE 3-12 Corporate Assets -  ACCRUED INVESTMENT INCOME</t>
  </si>
  <si>
    <t>Kind of Investment</t>
  </si>
  <si>
    <t>Unearned Investment Income</t>
  </si>
  <si>
    <t>During the</t>
  </si>
  <si>
    <t>Year</t>
  </si>
  <si>
    <t>(7= 2-3+4+5-6)</t>
  </si>
  <si>
    <t>Interest on Government Securities</t>
  </si>
  <si>
    <t>Income on Corporate Bonds</t>
  </si>
  <si>
    <t>Dividends on Stocks</t>
  </si>
  <si>
    <t>Income on Real Estate</t>
  </si>
  <si>
    <t>Interest on Mortgage Loans</t>
  </si>
  <si>
    <t>Interest on Planholders' Loans</t>
  </si>
  <si>
    <t>Income on Short Term Investments</t>
  </si>
  <si>
    <t>Income on Other Investments</t>
  </si>
  <si>
    <t>Interest on Bank Deposits</t>
  </si>
  <si>
    <t>Others:*</t>
  </si>
  <si>
    <t>The balance for tthis schedule should be linked to the detailed schedule to ensure consistency and prevent encoding errors.</t>
  </si>
  <si>
    <t>SCHEDULE 3-13 Corporate Assets - ACCOUNTS/ NOTES RECEIVABLE</t>
  </si>
  <si>
    <t>Name / Address of Debtor</t>
  </si>
  <si>
    <t>Date of Last</t>
  </si>
  <si>
    <t>Addition</t>
  </si>
  <si>
    <t>Amount Paid</t>
  </si>
  <si>
    <t>Allowance for Impairment Loss</t>
  </si>
  <si>
    <t xml:space="preserve">Net </t>
  </si>
  <si>
    <t>or Maker of Note*</t>
  </si>
  <si>
    <t xml:space="preserve">Granted / </t>
  </si>
  <si>
    <t>Previous</t>
  </si>
  <si>
    <t xml:space="preserve">During the </t>
  </si>
  <si>
    <t xml:space="preserve">Realizable  </t>
  </si>
  <si>
    <t>(Description: Nature, and</t>
  </si>
  <si>
    <t>Security, if any)</t>
  </si>
  <si>
    <t>(8=5+6-7)</t>
  </si>
  <si>
    <t>(10 = 8-9)</t>
  </si>
  <si>
    <t>Accounts Receivable:</t>
  </si>
  <si>
    <t>Secured:</t>
  </si>
  <si>
    <t>Unsecured:</t>
  </si>
  <si>
    <t>Insurance Claims Receivable</t>
  </si>
  <si>
    <t>Notes Receivable:</t>
  </si>
  <si>
    <t>Other Receivable:*</t>
  </si>
  <si>
    <t>Advances to Employees</t>
  </si>
  <si>
    <t>Advances to Agents</t>
  </si>
  <si>
    <t>Advances to DOSRI</t>
  </si>
  <si>
    <t xml:space="preserve">GRAND TOTALS   </t>
  </si>
  <si>
    <t>a. Proof of existence of receivable (e.g. loan contracts, promissory note)</t>
  </si>
  <si>
    <t>b. Proof of collection such as official/acknowledgment receipt, bank validated deposit slips, passbook/bank statements and other applicable documents</t>
  </si>
  <si>
    <t>SCHEDULE  3-14 Corporate Assets - PROPERTY and EQUIPMENT</t>
  </si>
  <si>
    <t>OR/Invoice</t>
  </si>
  <si>
    <t xml:space="preserve">AcquisitIon </t>
  </si>
  <si>
    <t>Particulars *</t>
  </si>
  <si>
    <t>Purchase</t>
  </si>
  <si>
    <t>Life</t>
  </si>
  <si>
    <t>Furniture &amp; Fixtures</t>
  </si>
  <si>
    <t>Balance Forwarded, Previous Year</t>
  </si>
  <si>
    <t>Provision for Depreciation of Previous Years Acquisitions, Current Year</t>
  </si>
  <si>
    <t>Acquisition/ (Disposal)</t>
  </si>
  <si>
    <t>Total  Furniture &amp; Fixtures</t>
  </si>
  <si>
    <t>Office Equipment</t>
  </si>
  <si>
    <t>Total  Office Equipment</t>
  </si>
  <si>
    <t>Transportation Equipment</t>
  </si>
  <si>
    <t>Total  Transportation Equipment</t>
  </si>
  <si>
    <t xml:space="preserve">Indicate the OR/ Invoice Number for the purchase during the year ONLY. </t>
  </si>
  <si>
    <t>a. Sales invoice/ official receipts to support purchases made in the current year</t>
  </si>
  <si>
    <t>b. For Transportation Equipment, provide the latest Official Receipt and Certificate of Registration (OR/CR)</t>
  </si>
  <si>
    <t>SCHEDULE Corporate assets 3-15  Corporate Assets - INVENTORIES</t>
  </si>
  <si>
    <t>Particulars*</t>
  </si>
  <si>
    <t>COST</t>
  </si>
  <si>
    <t>Beginning Balance</t>
  </si>
  <si>
    <t>Additions</t>
  </si>
  <si>
    <t>Caskets</t>
  </si>
  <si>
    <t>Urns</t>
  </si>
  <si>
    <t>Memorial Lots*</t>
  </si>
  <si>
    <t>Total Additions</t>
  </si>
  <si>
    <t>Disposal</t>
  </si>
  <si>
    <t>Total Disposal</t>
  </si>
  <si>
    <t xml:space="preserve">TOTAL  </t>
  </si>
  <si>
    <t>a. Certificate of Ownership and other supporting documents</t>
  </si>
  <si>
    <t>SCHEDULE  3-16 Corporate Assets - OTHER ASSETS</t>
  </si>
  <si>
    <t>*Particulars/Payee</t>
  </si>
  <si>
    <t>Balance of</t>
  </si>
  <si>
    <t>A</t>
  </si>
  <si>
    <t>Prepaid Expenses</t>
  </si>
  <si>
    <t>ex: One Ayala (Payee)</t>
  </si>
  <si>
    <t>Prepaid Rent</t>
  </si>
  <si>
    <t>Total Prepaid Expenses</t>
  </si>
  <si>
    <t>B</t>
  </si>
  <si>
    <t>Prepayments</t>
  </si>
  <si>
    <t>Itemize</t>
  </si>
  <si>
    <t>Total Prepayments</t>
  </si>
  <si>
    <t>C</t>
  </si>
  <si>
    <t>Deposits</t>
  </si>
  <si>
    <t>Total Deposits</t>
  </si>
  <si>
    <t>D</t>
  </si>
  <si>
    <t>Leasehold</t>
  </si>
  <si>
    <t>Total Leasehold</t>
  </si>
  <si>
    <t>E</t>
  </si>
  <si>
    <t>Leasehold Improvements</t>
  </si>
  <si>
    <t>Total Leasehold Improvements</t>
  </si>
  <si>
    <t>F</t>
  </si>
  <si>
    <t>Total Others</t>
  </si>
  <si>
    <t>TOTAL OTHER ASSETS</t>
  </si>
  <si>
    <t>*To be itemized in detail.</t>
  </si>
  <si>
    <t xml:space="preserve">a. Summary Alphalist of Withholding Taxes </t>
  </si>
  <si>
    <t>b. BIR Return Form No. 1702 (Annual Income Tax Return)</t>
  </si>
  <si>
    <t>c. BIR Form 2307, upon request of the examiner</t>
  </si>
  <si>
    <t xml:space="preserve">d. AVR of Net Pension Asset/Liability Account and supporting documents for the Plan Assets Account (e.g. statement of account, trust fund financial statements, and/or pertinent supporting documents) </t>
  </si>
  <si>
    <t>e. Supporting documents to substantiate the existence of the assets (e.g. contracts/proof of purchase)</t>
  </si>
  <si>
    <t>SCHEDULE 4 - PRE-NEED RESERVE</t>
  </si>
  <si>
    <t>Balance of
Previous Year</t>
  </si>
  <si>
    <t>Balance Current Year</t>
  </si>
  <si>
    <t>Per AVR</t>
  </si>
  <si>
    <t>Per AS</t>
  </si>
  <si>
    <t>Memorial</t>
  </si>
  <si>
    <t>Sub Total for Memorial</t>
  </si>
  <si>
    <t>Pension</t>
  </si>
  <si>
    <t>Sub Total for Pension</t>
  </si>
  <si>
    <t>Education</t>
  </si>
  <si>
    <t>Sub Total for Education</t>
  </si>
  <si>
    <t xml:space="preserve"> TOTAL  </t>
  </si>
  <si>
    <t>SCHEDULE 5 - INSURANCE PREMIUM RESERVE</t>
  </si>
  <si>
    <t>SCHEDULE 6 - OTHER RESERVES</t>
  </si>
  <si>
    <t>Expense Reserve</t>
  </si>
  <si>
    <t>SCHEDULE 7 - PLANHOLDERS' BENEFITS PAYABLE</t>
  </si>
  <si>
    <t>*Name of Planholder</t>
  </si>
  <si>
    <t>Withdrawn?</t>
  </si>
  <si>
    <t xml:space="preserve">If withdrawn, </t>
  </si>
  <si>
    <t>(Yes/No)</t>
  </si>
  <si>
    <t>specify bank / account number</t>
  </si>
  <si>
    <t>Total - Education Plan</t>
  </si>
  <si>
    <t>SCHEDULE 8 - PLANHOLDERS' DEPOSITS</t>
  </si>
  <si>
    <t xml:space="preserve">Received </t>
  </si>
  <si>
    <t>Refunded</t>
  </si>
  <si>
    <t>Where 
kept?</t>
  </si>
  <si>
    <t>(7 = 4+5-6)</t>
  </si>
  <si>
    <t>(e.g., BDO, BPI)</t>
  </si>
  <si>
    <t xml:space="preserve">GRAND TOTAL  </t>
  </si>
  <si>
    <t>SCHEDULE 9 - COUNSELORS' BOND RESERVE</t>
  </si>
  <si>
    <t>Name of Sales Counselor/ Agent</t>
  </si>
  <si>
    <t>Status of Sales Counselor/ Agent</t>
  </si>
  <si>
    <t>(Active/Inactive)</t>
  </si>
  <si>
    <t>(6= 3+4-5)</t>
  </si>
  <si>
    <t>SCHEDULE 10 - ACCOUNTS/NOTES PAYABLE</t>
  </si>
  <si>
    <t>*Name of Creditor</t>
  </si>
  <si>
    <t>Nature of Account</t>
  </si>
  <si>
    <t>Notes Payable</t>
  </si>
  <si>
    <t>Accounts Payable</t>
  </si>
  <si>
    <t>Due to Related Party</t>
  </si>
  <si>
    <t>Benefits Payable should be reported under Planholder’s Benefit Payable, including items such as stale checks and other related liabilities.</t>
  </si>
  <si>
    <t>SCHEDULE 11 - TAXES PAYABLE</t>
  </si>
  <si>
    <t>*Particulars</t>
  </si>
  <si>
    <t xml:space="preserve">Incurred </t>
  </si>
  <si>
    <t>Input Vat</t>
  </si>
  <si>
    <t>Payments</t>
  </si>
  <si>
    <t xml:space="preserve"> Taxable Base</t>
  </si>
  <si>
    <t>(6 = 4*5)</t>
  </si>
  <si>
    <t>(9 = 3+6-7-8)</t>
  </si>
  <si>
    <t>Value-Added Taxes Payable</t>
  </si>
  <si>
    <t>Documentary Stamp Tax Payable</t>
  </si>
  <si>
    <t>Deferred Output VAT</t>
  </si>
  <si>
    <t>Income Tax Payable</t>
  </si>
  <si>
    <t>Withholding Tax Payable</t>
  </si>
  <si>
    <t>Other Taxes and Licenses Payable</t>
  </si>
  <si>
    <t>Total Premium Collection</t>
  </si>
  <si>
    <t xml:space="preserve">     Add: </t>
  </si>
  <si>
    <t xml:space="preserve">          Other Income</t>
  </si>
  <si>
    <t xml:space="preserve">     Less: </t>
  </si>
  <si>
    <t xml:space="preserve">          Deposit to the Trust Fund</t>
  </si>
  <si>
    <t xml:space="preserve">         Zero Rated Sales</t>
  </si>
  <si>
    <t xml:space="preserve">         VAT Exempt Sale</t>
  </si>
  <si>
    <t xml:space="preserve">Taxable Base </t>
  </si>
  <si>
    <t>SUMMARY OF MONTHLY COLLECTION OF PREMIUMS</t>
  </si>
  <si>
    <t>Premiums</t>
  </si>
  <si>
    <t>Value Added Tax</t>
  </si>
  <si>
    <t>Other Taxes</t>
  </si>
  <si>
    <t>SUMMARY OF MONTHLY COLLECTION OF OTHER INCOME</t>
  </si>
  <si>
    <t>Nature</t>
  </si>
  <si>
    <t>Other Income</t>
  </si>
  <si>
    <t>* Taxable Base for Premium pertains to Premium Collected for the year, net of Trust Fund Contribution.</t>
  </si>
  <si>
    <t>a. BIR tax returns, validated deposit slip and/or EFPS Payment confirmation for  Income Tax, Withholding Taxes and VAT with schedule indicating the amount, date paid and reference number for each kind of tax</t>
  </si>
  <si>
    <t xml:space="preserve">b. BIR tax returns, validated deposit slip and/or eFPS Payment confirmation or eDST Transaction Ledger Report summarizing DST affixture for Documentary Stamp Tax and VAT </t>
  </si>
  <si>
    <t>c. Letter of Assessment (LOA), proof of payments and/or Final Assessment Notice, if any.</t>
  </si>
  <si>
    <t>d. Termination Letter, BIR Form 0605 and BIR Payment Slip, if any.</t>
  </si>
  <si>
    <t>SCHEDULE 12- ACCRUED EXPENSES</t>
  </si>
  <si>
    <t xml:space="preserve">*Name of Creditor </t>
  </si>
  <si>
    <t>Nature / Description</t>
  </si>
  <si>
    <t>Accrued Insurance</t>
  </si>
  <si>
    <t>Itemize the accounts</t>
  </si>
  <si>
    <t>Accrued Salaries</t>
  </si>
  <si>
    <t>Accrued services</t>
  </si>
  <si>
    <t>SCHEDULE 13 - OTHER LIABILITIES</t>
  </si>
  <si>
    <t xml:space="preserve">SCHEDULE 14 - STOCKHOLDERS' EQUITY </t>
  </si>
  <si>
    <t>Name of Stockholder</t>
  </si>
  <si>
    <t>Citizenship</t>
  </si>
  <si>
    <t>Par Value</t>
  </si>
  <si>
    <t>Subscribed</t>
  </si>
  <si>
    <t>Percentage</t>
  </si>
  <si>
    <t>Subscription</t>
  </si>
  <si>
    <t>Paid-up Capital Stock</t>
  </si>
  <si>
    <t>Additional</t>
  </si>
  <si>
    <t>Deposit for</t>
  </si>
  <si>
    <t>Dividends Paid</t>
  </si>
  <si>
    <t>Dividends Payable</t>
  </si>
  <si>
    <t>per Share</t>
  </si>
  <si>
    <t>Capital</t>
  </si>
  <si>
    <t>of Ownership</t>
  </si>
  <si>
    <t>Receivable</t>
  </si>
  <si>
    <t xml:space="preserve">Common </t>
  </si>
  <si>
    <t>Preferred</t>
  </si>
  <si>
    <t>Paid-in Capital</t>
  </si>
  <si>
    <t>Future Subscription</t>
  </si>
  <si>
    <t>SCHEDULE 15 -TRIAL BALANCE</t>
  </si>
  <si>
    <t>Account Code</t>
  </si>
  <si>
    <t>Account Name</t>
  </si>
  <si>
    <t>Adjusted Balance</t>
  </si>
  <si>
    <t>Dr</t>
  </si>
  <si>
    <t>Cr</t>
  </si>
  <si>
    <t>SCHEDULE 16 - RECONCILIATION BETWEEN TRIAL BALANCE, AUDITED FINANCIAL STATEMENTS (AFS) AND ANNUAL STATEMENT (AS)</t>
  </si>
  <si>
    <t>Account Title</t>
  </si>
  <si>
    <t>Per Trial Balance</t>
  </si>
  <si>
    <t>Difference on Amount in AS VS Trial Balance
(3-4)</t>
  </si>
  <si>
    <t>Audited Financial Statements (AFS)</t>
  </si>
  <si>
    <t>Variance (AS vs AFS)</t>
  </si>
  <si>
    <t>Account in the Face of AFS</t>
  </si>
  <si>
    <t>Account in the Note of the AFS</t>
  </si>
  <si>
    <t xml:space="preserve">Difference on Amount in SFP VS Audited Financial Statement
</t>
  </si>
  <si>
    <t>(9 = (3-8)</t>
  </si>
  <si>
    <t>TOTAL LIABILITIES AND EQUITY</t>
  </si>
  <si>
    <t>NET INCOME/(LOSS)</t>
  </si>
  <si>
    <t>Ensure that WTB ,AFS and AS are fully reconciled. All elements of the Financial Statement should be properly accounted in the reconciliation.</t>
  </si>
  <si>
    <t>All accounts presented in the Trial Balance should be properly group in the AFS and AS Columns to show that all accounts under TB are fully accounted</t>
  </si>
  <si>
    <t>SUMMARY OF INVESTED ASSETS</t>
  </si>
  <si>
    <t>EDUCATIONAL</t>
  </si>
  <si>
    <t>TOTAL TRUST FUND</t>
  </si>
  <si>
    <t>INSURANCE PREMIUM FUND</t>
  </si>
  <si>
    <t>CORPORATE ASSETS</t>
  </si>
  <si>
    <t xml:space="preserve">I.  FINANCIAL ASSETS AT FAIR VALUE THROUGH PROFIT OR LOSS </t>
  </si>
  <si>
    <t>A.  Securities Held for Trading</t>
  </si>
  <si>
    <t>1. Trading Debt Securities - Government Issued Bonds</t>
  </si>
  <si>
    <t xml:space="preserve"> a.  Long-Term Bonds issued by BTr</t>
  </si>
  <si>
    <t xml:space="preserve">                 </t>
  </si>
  <si>
    <t xml:space="preserve"> a.1. Fixed Rate Treasury Notes </t>
  </si>
  <si>
    <t xml:space="preserve"> a.2. Floating Rate Treasury Notes</t>
  </si>
  <si>
    <t xml:space="preserve"> a.3. Retail Treasury Bonds </t>
  </si>
  <si>
    <t xml:space="preserve"> a.4. ROP Bonds (HYRA)</t>
  </si>
  <si>
    <t>b. Bonds issued by other gov't corporation/agency</t>
  </si>
  <si>
    <t>b.1. BSP</t>
  </si>
  <si>
    <t>b.2. PSALM</t>
  </si>
  <si>
    <t>b.3. DBP</t>
  </si>
  <si>
    <t>b.4. Others</t>
  </si>
  <si>
    <t>c.  Short-term Bonds/Treasury Bills</t>
  </si>
  <si>
    <t xml:space="preserve">2. Trading Debt Securities - Private Issued Bonds </t>
  </si>
  <si>
    <t>a.  Philippine Issued</t>
  </si>
  <si>
    <t>b.  Foreign Issued</t>
  </si>
  <si>
    <t>3.  Trading Equity Securities (Stocks)</t>
  </si>
  <si>
    <t>4.   Mutual Fund</t>
  </si>
  <si>
    <t>5.   Unit Investment Trust</t>
  </si>
  <si>
    <t xml:space="preserve">6.   Real Estate Investment Trusts  </t>
  </si>
  <si>
    <t xml:space="preserve">7.   Other Funds  </t>
  </si>
  <si>
    <t xml:space="preserve"> B.  Financial Assets Designated at Fair Value Through Profit or Loss (FVPL)</t>
  </si>
  <si>
    <t>1.  Debt Securities - Government Issued Bonds</t>
  </si>
  <si>
    <t>b. Bonds issued by other gov't agency</t>
  </si>
  <si>
    <t xml:space="preserve">2.  Debt Securities - Private Issued Bonds </t>
  </si>
  <si>
    <t>3.  Equity Securities (Stocks)</t>
  </si>
  <si>
    <t>C. Derivative Assets</t>
  </si>
  <si>
    <t>II. HELD TO MATURITY (HTM) INVESTMENTS</t>
  </si>
  <si>
    <t>A. HTM  Debt Securities - Government.</t>
  </si>
  <si>
    <t xml:space="preserve"> 1.  Long-Term Bonds issued by BTr</t>
  </si>
  <si>
    <t xml:space="preserve"> a. Fixed Rate Treasury Notes </t>
  </si>
  <si>
    <t xml:space="preserve"> b. Floating Rate Treasury Notes</t>
  </si>
  <si>
    <t xml:space="preserve"> c. Retail Treasury Bonds </t>
  </si>
  <si>
    <t xml:space="preserve"> d. ROP Bonds (HYRA)</t>
  </si>
  <si>
    <t>2. Bonds issued by other gov't agency</t>
  </si>
  <si>
    <t>a. BSP</t>
  </si>
  <si>
    <t>b. PSALM</t>
  </si>
  <si>
    <t>c. DBP</t>
  </si>
  <si>
    <t>d. Others</t>
  </si>
  <si>
    <t>3. Short-term Bonds/Treasury Bills</t>
  </si>
  <si>
    <t>B. HTM  Debt Securities - Private</t>
  </si>
  <si>
    <t>1.  Philippine Issued</t>
  </si>
  <si>
    <t>2.  Foreign Issued</t>
  </si>
  <si>
    <t>III. LOANS AND RECEIVABLES, NET</t>
  </si>
  <si>
    <t>A.  Mortgage Loans</t>
  </si>
  <si>
    <t>B.  Planholders' Loans</t>
  </si>
  <si>
    <t>C.  Other Loans</t>
  </si>
  <si>
    <t>IV. AVAILABLE-FOR-SALE (AFS) FINANCIAL ASSETS</t>
  </si>
  <si>
    <t>A.  AFS  Debt Securities - Government</t>
  </si>
  <si>
    <t>1.  Long-Term Bonds issued by BTr</t>
  </si>
  <si>
    <t>3.  Short-term Bonds/Treasury Bills</t>
  </si>
  <si>
    <t>B.  AFS Debt Securities - Private</t>
  </si>
  <si>
    <t>C.  AFS  Equity Securities (Stocks)</t>
  </si>
  <si>
    <t xml:space="preserve">D.   Mutual Fund   </t>
  </si>
  <si>
    <t xml:space="preserve">E.   Unit Investment Trust   </t>
  </si>
  <si>
    <t xml:space="preserve">F.   Real Estate Investment Trusts   </t>
  </si>
  <si>
    <t xml:space="preserve">G.   Other Funds  </t>
  </si>
  <si>
    <t>V.  INVESTMENTS IN SUBSIDIARIES, ASSOCIATES AND JOINT VENTURES</t>
  </si>
  <si>
    <t>1.  Investment in Subsidiaries</t>
  </si>
  <si>
    <t>2.  Investment in Associates</t>
  </si>
  <si>
    <t>3.  Investment in Joint Ventures</t>
  </si>
  <si>
    <t>VI.  INVESTMENT PROPERTY</t>
  </si>
  <si>
    <t xml:space="preserve">VII. PROPERTY AND EQUIPMENT </t>
  </si>
  <si>
    <t xml:space="preserve">1. Land and Building </t>
  </si>
  <si>
    <t>2. IT Equipment</t>
  </si>
  <si>
    <t>VIII. TIME DEPOSIT</t>
  </si>
  <si>
    <t>1. Peso Currency</t>
  </si>
  <si>
    <t xml:space="preserve">2. Foreign Currency </t>
  </si>
  <si>
    <t>IX. OTHER INVESTMENTS</t>
  </si>
  <si>
    <t>TOTAL  INVESTED ASSETS</t>
  </si>
  <si>
    <t>SRD Form (Feburary 2025)</t>
  </si>
  <si>
    <t>Summary of Invested Assets</t>
  </si>
  <si>
    <t>1. BONDS</t>
  </si>
  <si>
    <t>A.  GOVERNMENT</t>
  </si>
  <si>
    <t>A.1 FX Rate T- Notes</t>
  </si>
  <si>
    <t>A.2 Floating Rate T-Notes</t>
  </si>
  <si>
    <t>A.3 Retail T- Bonds</t>
  </si>
  <si>
    <t>A.4 ROP Bonds</t>
  </si>
  <si>
    <t>A.5 Agrarian Reform Bonds/Landbank</t>
  </si>
  <si>
    <t>A.6 Other Government Bonds</t>
  </si>
  <si>
    <t>B. PRIVATE BONDS</t>
  </si>
  <si>
    <t>C. FOREIGN BONDS</t>
  </si>
  <si>
    <t>2. STOCKS</t>
  </si>
  <si>
    <t>3. REAL ESTATE</t>
  </si>
  <si>
    <t>4. PURCHASE MONEY MORTGAGES</t>
  </si>
  <si>
    <t>5. MORTGAGE LOANS ON REAL ESTATE</t>
  </si>
  <si>
    <t>6. COLLATERAL LOANS</t>
  </si>
  <si>
    <t>7. GUARANTEED LOANS</t>
  </si>
  <si>
    <t>8. OTHER LOANS</t>
  </si>
  <si>
    <t>8.1 Car Loans</t>
  </si>
  <si>
    <t>8.2 Chattel</t>
  </si>
  <si>
    <t>8.3 Other Loans</t>
  </si>
  <si>
    <t>9. SHORT-TERM INVESTMENTS</t>
  </si>
  <si>
    <t>9.1 Short-Term Government Bonds</t>
  </si>
  <si>
    <t>9.1.1 Treasury Bills</t>
  </si>
  <si>
    <t xml:space="preserve">9.2 Commercial Papers </t>
  </si>
  <si>
    <t>9.3 Promissory Note</t>
  </si>
  <si>
    <t>9.4 Fixed Income</t>
  </si>
  <si>
    <t>9.5 Repurchase Agreement</t>
  </si>
  <si>
    <t>10. OTHER INVESTMENTS</t>
  </si>
  <si>
    <t>10.1 Mutual Funds/UITF</t>
  </si>
  <si>
    <t>10.2 Contract Receivables</t>
  </si>
  <si>
    <t>10.3 Proprietary Shares</t>
  </si>
  <si>
    <t>10.4 Preferred Shares</t>
  </si>
  <si>
    <t>10.5 Long-Term Commercial Papers</t>
  </si>
  <si>
    <t>10.6 Real Estate Investment Trust (REIT)</t>
  </si>
  <si>
    <t>10.7 Tier 2 Notes</t>
  </si>
  <si>
    <t>Other Funds</t>
  </si>
  <si>
    <t>10.8 Service Assets</t>
  </si>
  <si>
    <t>Other Investments not included above</t>
  </si>
  <si>
    <t>11. FIXED DEPOSITS</t>
  </si>
  <si>
    <t>11.1 Super/Special Savings</t>
  </si>
  <si>
    <t>11.2 Time Deposits</t>
  </si>
  <si>
    <t>12. PROPERTY AND EQUIPMENT</t>
  </si>
  <si>
    <t xml:space="preserve">11.1. Land and Building </t>
  </si>
  <si>
    <t>11.2. IT Equipment</t>
  </si>
  <si>
    <t>TOTAL INVESTED ASSETS</t>
  </si>
  <si>
    <t>ANNUAL STATEMENT for the Year Ended December 31, 20__of ______________________________________</t>
  </si>
  <si>
    <t>S.S.</t>
  </si>
  <si>
    <t>___________________________________, President; ________________________________, Vice President;</t>
  </si>
  <si>
    <t>_____________________________________, Actuary; ____________________________________, Treasurer,</t>
  </si>
  <si>
    <t xml:space="preserve">and ____________________________________________________, Chief Accountant of the company, being </t>
  </si>
  <si>
    <t>duly sworn, each for himself deposes and says that they are the herein described officers of the said company,</t>
  </si>
  <si>
    <t xml:space="preserve">and that on the 31st day of  December last, all the herein described assets were the absolute properties of </t>
  </si>
  <si>
    <t xml:space="preserve">the said company, free and clear from any liens or claims thereon, except as therein stated, and that the </t>
  </si>
  <si>
    <t xml:space="preserve">foregoing statement, with the schedules and explanations therein contained, annexed or referred to are a full </t>
  </si>
  <si>
    <t>and correct statement of all the Assets, Liabilities, Income and Expenses and of the condition and affairs of</t>
  </si>
  <si>
    <t xml:space="preserve">the said company on the said thirty-first day of December last, and for the year ended on that date, according </t>
  </si>
  <si>
    <t>to the best of their information, knowledge and belief, respectively.</t>
  </si>
  <si>
    <t>, President</t>
  </si>
  <si>
    <t>, Vice President</t>
  </si>
  <si>
    <t>, Actuary</t>
  </si>
  <si>
    <t>, Treasurer</t>
  </si>
  <si>
    <t>, Chief Accountant</t>
  </si>
  <si>
    <t>Affix</t>
  </si>
  <si>
    <t>Corporate Residence Certificate No. _____________</t>
  </si>
  <si>
    <t>Documentary</t>
  </si>
  <si>
    <t>Issued at ___________________________________</t>
  </si>
  <si>
    <t>Stamps</t>
  </si>
  <si>
    <t>on _________________________________________</t>
  </si>
  <si>
    <t>Additional Residence Certificate No. ____________</t>
  </si>
  <si>
    <t>issued at ___________________________________</t>
  </si>
  <si>
    <t>Subscribed and sworn to before me this ______ day of ___________________.</t>
  </si>
  <si>
    <t>Notary Public</t>
  </si>
  <si>
    <t>My commission expires on December 31, ______</t>
  </si>
  <si>
    <t>Doc. No. _____</t>
  </si>
  <si>
    <t>Page No. _____</t>
  </si>
  <si>
    <t>Book No. _____</t>
  </si>
  <si>
    <t>Series of _____.</t>
  </si>
  <si>
    <t>SUN LIFE FINANCIAL PLANS, INC.</t>
  </si>
  <si>
    <t>5th Floor,Sun Life Centre,5th Avenue corner Rizal Drive,</t>
  </si>
  <si>
    <t xml:space="preserve">  Bonifacio Global City ,Taguig City 1634</t>
  </si>
  <si>
    <t xml:space="preserve">ANNUAL STATEMENT for the Year Ended December 31, 2024 of </t>
  </si>
  <si>
    <t>ANNUAL STATEMENT for the Year Ended December 31, 2024 of</t>
  </si>
  <si>
    <t>PN-2024-04-R</t>
  </si>
  <si>
    <r>
      <t>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Floor, Sun Life Centre, 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Avenue corner Rizal Drive, Bonifacio Global City, Taguig City</t>
    </r>
  </si>
  <si>
    <t>8555-8888</t>
  </si>
  <si>
    <t>208-551-659-000</t>
  </si>
  <si>
    <t>PRE- NEED</t>
  </si>
  <si>
    <t>Sun Life Financial Plans, Inc.</t>
  </si>
  <si>
    <t xml:space="preserve">    A200014495</t>
  </si>
  <si>
    <t>849-9619</t>
  </si>
  <si>
    <t>Benedicto C. Sison</t>
  </si>
  <si>
    <t>Filipino and American</t>
  </si>
  <si>
    <t>Female</t>
  </si>
  <si>
    <t>Maria Sachiko A. Pang</t>
  </si>
  <si>
    <t>Francisco S. A Sandejas</t>
  </si>
  <si>
    <t>Oscar S. Reyes</t>
  </si>
  <si>
    <t>Filipino</t>
  </si>
  <si>
    <t>Male</t>
  </si>
  <si>
    <t>Leo Carl T. Chin</t>
  </si>
  <si>
    <t>Abigail L. Viaje</t>
  </si>
  <si>
    <t>Ivan Corcuera</t>
  </si>
  <si>
    <t>Cheryl Blancaflor Cruz</t>
  </si>
  <si>
    <t>Leo Carl Chin</t>
  </si>
  <si>
    <t>Joel O. Bungabong</t>
  </si>
  <si>
    <t>Navarro Amper &amp; Co.</t>
  </si>
  <si>
    <t>Banco De Oro Unibank, Inc</t>
  </si>
  <si>
    <t>Pension Non Par</t>
  </si>
  <si>
    <t>Pension Par</t>
  </si>
  <si>
    <t>Education Non Par</t>
  </si>
  <si>
    <t>Education Par</t>
  </si>
  <si>
    <t>ACCT. 210-78079-7</t>
  </si>
  <si>
    <t>ACCT. 210-78055-3</t>
  </si>
  <si>
    <t>ACCT. 210-78082-1</t>
  </si>
  <si>
    <t>ACCT. 210-78056-1</t>
  </si>
  <si>
    <t>Maria Teresa A. Co</t>
  </si>
  <si>
    <t>ANNUAL STATEMENT for the Year Ended December 31, 2024 of Sun Life Financial Plans, Inc.</t>
  </si>
  <si>
    <t>2nd Floor, Sun Life Centre, 5th Avenue corner Rizal Drive, Bonifacio Global City, Taguig City</t>
  </si>
  <si>
    <t xml:space="preserve">Gaurav Mishra </t>
  </si>
  <si>
    <t>Indian</t>
  </si>
  <si>
    <t>Maria Carla M. Gonzales-Chong</t>
  </si>
  <si>
    <t>sunlink@sunlife.com</t>
  </si>
  <si>
    <t>https://www.sunlife.com.ph</t>
  </si>
  <si>
    <t>Lucy C.L Chou</t>
  </si>
  <si>
    <t>Chinese</t>
  </si>
  <si>
    <t>Pak Lam Bennet Li</t>
  </si>
  <si>
    <t>Canadian</t>
  </si>
  <si>
    <t>Other Investments (Trust Fund)</t>
  </si>
  <si>
    <t>Banco De Oro</t>
  </si>
  <si>
    <t>Sun Pension Participating</t>
  </si>
  <si>
    <t>Sun Pension -Non Participating</t>
  </si>
  <si>
    <t>Sun Education Plan-Participating</t>
  </si>
  <si>
    <t>Sun Education Plan- Non Participating</t>
  </si>
  <si>
    <t>1.Security and miscellaneous deposits</t>
  </si>
  <si>
    <t>Payable to Parent Company</t>
  </si>
  <si>
    <r>
      <t xml:space="preserve">Authorized Capital Stock:  Number of Shares - 5,000,000 ; Amount - </t>
    </r>
    <r>
      <rPr>
        <b/>
        <strike/>
        <sz val="10"/>
        <color theme="0"/>
        <rFont val="Arial"/>
        <family val="2"/>
      </rPr>
      <t>P 125,000,000</t>
    </r>
  </si>
  <si>
    <t>Sun Life of Canada (Philippines), Inc.</t>
  </si>
  <si>
    <t>Dutch</t>
  </si>
  <si>
    <t>Francisco Sandejas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</si>
  <si>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</si>
  <si>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</si>
  <si>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</si>
  <si>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</si>
  <si>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</si>
  <si>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</si>
  <si>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</si>
  <si>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</si>
  <si>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</si>
  <si>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</si>
  <si>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</si>
  <si>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</si>
  <si>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</si>
  <si>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</si>
  <si>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</si>
  <si>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</si>
  <si>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ASPEN </t>
  </si>
  <si>
    <t xml:space="preserve">BIRTHRIGHT </t>
  </si>
  <si>
    <t xml:space="preserve">CAGAYAN DE ORO </t>
  </si>
  <si>
    <t xml:space="preserve">DRAGONWOOD </t>
  </si>
  <si>
    <t xml:space="preserve">ILOILO </t>
  </si>
  <si>
    <t xml:space="preserve">JARRAH </t>
  </si>
  <si>
    <t xml:space="preserve">MAPLE </t>
  </si>
  <si>
    <t xml:space="preserve">ACACIA </t>
  </si>
  <si>
    <t xml:space="preserve">ALMOND </t>
  </si>
  <si>
    <t xml:space="preserve">BANYAN </t>
  </si>
  <si>
    <t xml:space="preserve">BAYWOOD </t>
  </si>
  <si>
    <t xml:space="preserve">BICOL </t>
  </si>
  <si>
    <t xml:space="preserve">BIRCH </t>
  </si>
  <si>
    <t xml:space="preserve">BRISTLECONE </t>
  </si>
  <si>
    <t xml:space="preserve">BROKER </t>
  </si>
  <si>
    <t xml:space="preserve">CEBU </t>
  </si>
  <si>
    <t xml:space="preserve">CEDAR </t>
  </si>
  <si>
    <t xml:space="preserve">CENTRAL LUZON </t>
  </si>
  <si>
    <t xml:space="preserve">CHESTNUT </t>
  </si>
  <si>
    <t xml:space="preserve">CORINTHIAN </t>
  </si>
  <si>
    <t xml:space="preserve">COTTONWOOD </t>
  </si>
  <si>
    <t xml:space="preserve">CYPRESS </t>
  </si>
  <si>
    <t xml:space="preserve">DURIAN </t>
  </si>
  <si>
    <t>DAVAO</t>
  </si>
  <si>
    <t>EUCALYPTUS</t>
  </si>
  <si>
    <t xml:space="preserve">EVERGREEN </t>
  </si>
  <si>
    <t xml:space="preserve">GOLDENRAIN </t>
  </si>
  <si>
    <t xml:space="preserve">GREEN FIR </t>
  </si>
  <si>
    <t xml:space="preserve">JACARANDA </t>
  </si>
  <si>
    <t xml:space="preserve">LINDEN </t>
  </si>
  <si>
    <t xml:space="preserve">MAGNOLIA WOODS </t>
  </si>
  <si>
    <t>MANGO</t>
  </si>
  <si>
    <t xml:space="preserve">MAHOGANY </t>
  </si>
  <si>
    <t xml:space="preserve">MANGROVE </t>
  </si>
  <si>
    <t xml:space="preserve">MARKET DEV BACOLOD </t>
  </si>
  <si>
    <t xml:space="preserve">MULBERRY </t>
  </si>
  <si>
    <t xml:space="preserve">MARKET DEV BULACAN </t>
  </si>
  <si>
    <t xml:space="preserve">MARKET DEV DAGUPAN </t>
  </si>
  <si>
    <t xml:space="preserve">MINT </t>
  </si>
  <si>
    <t xml:space="preserve">MARKET DEV ISABELA </t>
  </si>
  <si>
    <t xml:space="preserve">MKT DEV LUZ </t>
  </si>
  <si>
    <t xml:space="preserve">METRO MANILA </t>
  </si>
  <si>
    <t xml:space="preserve">MOLAVE </t>
  </si>
  <si>
    <t xml:space="preserve">MULAWIN </t>
  </si>
  <si>
    <t xml:space="preserve">NARRA </t>
  </si>
  <si>
    <t xml:space="preserve">RED OAK </t>
  </si>
  <si>
    <t xml:space="preserve">OLIVE </t>
  </si>
  <si>
    <t xml:space="preserve">OSMANTHUS </t>
  </si>
  <si>
    <t xml:space="preserve">PALM </t>
  </si>
  <si>
    <t xml:space="preserve">GENUS PINE </t>
  </si>
  <si>
    <t xml:space="preserve">QUEZON CITY </t>
  </si>
  <si>
    <t xml:space="preserve">REDWOOD </t>
  </si>
  <si>
    <t xml:space="preserve">ROSEWOOD </t>
  </si>
  <si>
    <t xml:space="preserve">ROYAL POINCIANA </t>
  </si>
  <si>
    <t xml:space="preserve">SEQUOIA </t>
  </si>
  <si>
    <t xml:space="preserve">RSOHO </t>
  </si>
  <si>
    <t xml:space="preserve">RED SPRUCE </t>
  </si>
  <si>
    <t xml:space="preserve">TINDALO </t>
  </si>
  <si>
    <t>Inactive</t>
  </si>
  <si>
    <t>Philippine Treasury Notes</t>
  </si>
  <si>
    <t>PIBD2535L086</t>
  </si>
  <si>
    <t>semi-annually every 16th of Jun and Dec</t>
  </si>
  <si>
    <t>PIBD2536I097</t>
  </si>
  <si>
    <t>semi-annually every 29th of Mar and Sep</t>
  </si>
  <si>
    <t>Sun Life Prosperity Bond Fund</t>
  </si>
  <si>
    <t>1150100553</t>
  </si>
  <si>
    <t>Cash,Inv,Citibank(6030200008)</t>
  </si>
  <si>
    <t>1152000000</t>
  </si>
  <si>
    <t>1150000550</t>
  </si>
  <si>
    <t>1150000552</t>
  </si>
  <si>
    <t>1150000555</t>
  </si>
  <si>
    <t>1150000556</t>
  </si>
  <si>
    <t>1150000560</t>
  </si>
  <si>
    <t>Bank of the Philippine Islands</t>
  </si>
  <si>
    <t>BPI - Legaspi- Salcedo (1150000552)</t>
  </si>
  <si>
    <t>BPI - Ayala East (1150000571)</t>
  </si>
  <si>
    <t>N/A</t>
  </si>
  <si>
    <t>Not Applicable</t>
  </si>
  <si>
    <t>Amount as of 31 December 2024</t>
  </si>
  <si>
    <t>Savings Accounts:</t>
  </si>
  <si>
    <t>BDO - Atrium, EPCIB Tower (1150000560)</t>
  </si>
  <si>
    <t>BDO - Paseo De Roxas (1150000580)</t>
  </si>
  <si>
    <t>BPI - Ayala East (1150000550)</t>
  </si>
  <si>
    <t>BPI - Enterprise (1150000577)</t>
  </si>
  <si>
    <t>BPI - Enterprise (1150000578)</t>
  </si>
  <si>
    <t>Citibank, N.A.</t>
  </si>
  <si>
    <t>Citibank - Citibank Tower (1150000575)</t>
  </si>
  <si>
    <t xml:space="preserve">Citibank- Citibank Tower (1150100553) </t>
  </si>
  <si>
    <t>Citibank- (1150001003)</t>
  </si>
  <si>
    <t>Maybank</t>
  </si>
  <si>
    <t>Maybank (1150000582)</t>
  </si>
  <si>
    <t>Metrobank</t>
  </si>
  <si>
    <t>Metrobank - Metro Bank Tower (1150000563)</t>
  </si>
  <si>
    <t>Rizal Commercial Banking Corporation</t>
  </si>
  <si>
    <t>RCBCSavings - RCBC Tower (1150000573)</t>
  </si>
  <si>
    <t>RCBC - The Fort (1150001002)</t>
  </si>
  <si>
    <t>Security  Bank</t>
  </si>
  <si>
    <t>SB - Nieva (1150000555)</t>
  </si>
  <si>
    <t>SB - Nieva (1150000556)</t>
  </si>
  <si>
    <t>Standard Chartered Bank</t>
  </si>
  <si>
    <t>SCB- Sky Plaza, Ayala Ave. (1150000566)</t>
  </si>
  <si>
    <t>00460034855</t>
  </si>
  <si>
    <t>0603020-006</t>
  </si>
  <si>
    <t>0663718105693</t>
  </si>
  <si>
    <t>0514018790201</t>
  </si>
  <si>
    <t>0514018790200</t>
  </si>
  <si>
    <t>0125383545453</t>
  </si>
  <si>
    <t>Citibank- Citibank Tower</t>
  </si>
  <si>
    <t>SCB- Sky Plaza, Ayala Ave.</t>
  </si>
  <si>
    <t>Payable to agents</t>
  </si>
  <si>
    <t>Unidentified bank credits</t>
  </si>
  <si>
    <t>Professional fees</t>
  </si>
  <si>
    <t>Other miscellaneous payable</t>
  </si>
  <si>
    <t>Cash Equivalents</t>
  </si>
  <si>
    <t>Cash,BPI (1731005962)</t>
  </si>
  <si>
    <t>Cash,BPI (1611002714)</t>
  </si>
  <si>
    <t>Cash,SB (0514018790201)</t>
  </si>
  <si>
    <t>Cash,SB (0514018790200)</t>
  </si>
  <si>
    <t>Cash, BDO (1700142974)</t>
  </si>
  <si>
    <t>1150000563</t>
  </si>
  <si>
    <t>Cash,Metrobank(066-3718105693)</t>
  </si>
  <si>
    <t>1150000571</t>
  </si>
  <si>
    <t>Cash,BPI (1731007825)</t>
  </si>
  <si>
    <t>1150000573</t>
  </si>
  <si>
    <t>Cash,RCBC(3-001-00841-1)Saving</t>
  </si>
  <si>
    <t>1150000575</t>
  </si>
  <si>
    <t>Cash,Citibank (5-603020-024)</t>
  </si>
  <si>
    <t>1150000577</t>
  </si>
  <si>
    <t>Cash,BPI (1623-0283-95)</t>
  </si>
  <si>
    <t>1150000578</t>
  </si>
  <si>
    <t>Cash,BPI (1623-02856-5)</t>
  </si>
  <si>
    <t>1150000580</t>
  </si>
  <si>
    <t>Cash,BDO (000460034855)</t>
  </si>
  <si>
    <t>1150000582</t>
  </si>
  <si>
    <t>Cash, Maybank Collection PHP</t>
  </si>
  <si>
    <t>1150001002</t>
  </si>
  <si>
    <t>Cash, RCB Disb SLFPI , PHP</t>
  </si>
  <si>
    <t>1150001003</t>
  </si>
  <si>
    <t>Cash, CIT Disb SLFPI , PHP</t>
  </si>
  <si>
    <t>1150100566</t>
  </si>
  <si>
    <t>Cash, SCB SLFPI PHP</t>
  </si>
  <si>
    <t>1501000000</t>
  </si>
  <si>
    <t>1501100000</t>
  </si>
  <si>
    <t>1801001000</t>
  </si>
  <si>
    <t>1801003000</t>
  </si>
  <si>
    <t>Inv Income,Accrual-Cash</t>
  </si>
  <si>
    <t>Inv Income,accrued, bonds</t>
  </si>
  <si>
    <t>A/R, Tax  Credit,Mvmnt</t>
  </si>
  <si>
    <t>Allowance for Tax Credits</t>
  </si>
  <si>
    <t>1804000000</t>
  </si>
  <si>
    <t>A/R Misc-Dep-Others</t>
  </si>
  <si>
    <t>1150000590</t>
  </si>
  <si>
    <t>Trust Fund, Non-Par, Educ</t>
  </si>
  <si>
    <t>1150000591</t>
  </si>
  <si>
    <t>Trust Fund, Par, Educ</t>
  </si>
  <si>
    <t>1150000592</t>
  </si>
  <si>
    <t>Trust Fund, Par, Pension</t>
  </si>
  <si>
    <t>1150000593</t>
  </si>
  <si>
    <t>Trust Fund, Non-Par, Pension</t>
  </si>
  <si>
    <t>1105000000</t>
  </si>
  <si>
    <t>1105005000</t>
  </si>
  <si>
    <t>1105050000</t>
  </si>
  <si>
    <t>1302000000</t>
  </si>
  <si>
    <t>1302006100</t>
  </si>
  <si>
    <t>Bonds,LT,Gov't-Beg</t>
  </si>
  <si>
    <t>Bonds,LT,Gov't-Accruals</t>
  </si>
  <si>
    <t>Bonds LT Gvnmt Fed OpenBalHFT</t>
  </si>
  <si>
    <t>Inv in Mutual Fund,Bond</t>
  </si>
  <si>
    <t>Invest in MF - Unreal Gain</t>
  </si>
  <si>
    <t>2500100000</t>
  </si>
  <si>
    <t>Income Taxes, Accrued-Beg</t>
  </si>
  <si>
    <t>2500120000</t>
  </si>
  <si>
    <t>Final Tax, Accrued</t>
  </si>
  <si>
    <t>2500604000</t>
  </si>
  <si>
    <t>Accrual,General Expenses</t>
  </si>
  <si>
    <t>2726010000</t>
  </si>
  <si>
    <t>6110000001</t>
  </si>
  <si>
    <t>Sundry</t>
  </si>
  <si>
    <t>2731040552</t>
  </si>
  <si>
    <t>Banking Suspense,Stale Ck BPI</t>
  </si>
  <si>
    <t>2731130001</t>
  </si>
  <si>
    <t>Banking Suspense,BPI 962 (UBC)</t>
  </si>
  <si>
    <t>2731210000</t>
  </si>
  <si>
    <t>Agents Payable</t>
  </si>
  <si>
    <t>2765000000</t>
  </si>
  <si>
    <t>2765010000</t>
  </si>
  <si>
    <t>2765020000</t>
  </si>
  <si>
    <t>2765130000</t>
  </si>
  <si>
    <t>2765140000</t>
  </si>
  <si>
    <t>2765150000</t>
  </si>
  <si>
    <t>W/Tax, Agents - Beg Bal</t>
  </si>
  <si>
    <t>W/Tax, Agents - Deductions</t>
  </si>
  <si>
    <t>W/Tax, Agents - Remittance</t>
  </si>
  <si>
    <t>W/Tax,Suppliers - Beg Bal</t>
  </si>
  <si>
    <t>W/Tax,Suppliers - Deductions</t>
  </si>
  <si>
    <t>W/Tax,Suppliers - Remittance</t>
  </si>
  <si>
    <t>2000070000</t>
  </si>
  <si>
    <t>PreNeed Reserves</t>
  </si>
  <si>
    <t>2100400000</t>
  </si>
  <si>
    <t>2100403000</t>
  </si>
  <si>
    <t>2100404000</t>
  </si>
  <si>
    <t>2202200000</t>
  </si>
  <si>
    <t>2202300000</t>
  </si>
  <si>
    <t>AOD, DOD, Beg</t>
  </si>
  <si>
    <t>2738000000</t>
  </si>
  <si>
    <t>Counselor Bonds Reserve</t>
  </si>
  <si>
    <t>AOD, DOD, Withdrawals</t>
  </si>
  <si>
    <t>AOD, DOD, Interest</t>
  </si>
  <si>
    <t>Maturities</t>
  </si>
  <si>
    <t>Terminations</t>
  </si>
  <si>
    <t>2731070001</t>
  </si>
  <si>
    <t>PH-Plan Application</t>
  </si>
  <si>
    <t>2731070002</t>
  </si>
  <si>
    <t>PH-Lapsed Plan</t>
  </si>
  <si>
    <t>2731070003</t>
  </si>
  <si>
    <t>PH-Inforce Plan</t>
  </si>
  <si>
    <t>2731070004</t>
  </si>
  <si>
    <t>PH-Group Deposit</t>
  </si>
  <si>
    <t>3510000000</t>
  </si>
  <si>
    <t>Subscription  opening surplus</t>
  </si>
  <si>
    <t>3750034000</t>
  </si>
  <si>
    <t>Surplus Pref Stock Subsid Cap</t>
  </si>
  <si>
    <t>3510500000</t>
  </si>
  <si>
    <t>Contingency Fund</t>
  </si>
  <si>
    <t>3510630000</t>
  </si>
  <si>
    <t>3510640000</t>
  </si>
  <si>
    <t>RES FOR FLUCTUATN-BNDS&amp;GOV SEC</t>
  </si>
  <si>
    <t>LDGER C: RES FLUC-TRUST FUND</t>
  </si>
  <si>
    <t>3510030000</t>
  </si>
  <si>
    <t>R.E. Unappropriated</t>
  </si>
  <si>
    <t>3510130000</t>
  </si>
  <si>
    <t>R.E. Appropriated</t>
  </si>
  <si>
    <t>3510130001</t>
  </si>
  <si>
    <t>Accum Trust Fund Income</t>
  </si>
  <si>
    <t>3500064300</t>
  </si>
  <si>
    <t xml:space="preserve">Unamort Net Actuarial Loss </t>
  </si>
  <si>
    <t>3500064000</t>
  </si>
  <si>
    <t>Unamort Net Actuarial Loss OB</t>
  </si>
  <si>
    <t>4010600000</t>
  </si>
  <si>
    <t>Renewal Installments</t>
  </si>
  <si>
    <t>4300190000</t>
  </si>
  <si>
    <t>Trust Fund Management Fee</t>
  </si>
  <si>
    <t>4402400003</t>
  </si>
  <si>
    <t>TF,Non-Par,Educ</t>
  </si>
  <si>
    <t>4402400004</t>
  </si>
  <si>
    <t>TF,Non-Par,Pension</t>
  </si>
  <si>
    <t>4402400005</t>
  </si>
  <si>
    <t>TF,Par,Educ</t>
  </si>
  <si>
    <t>4402400006</t>
  </si>
  <si>
    <t>TF,Par,Pension</t>
  </si>
  <si>
    <t>5850101300</t>
  </si>
  <si>
    <t>Prov, Trust Fund Inc.</t>
  </si>
  <si>
    <t>4300401000</t>
  </si>
  <si>
    <t>Interest on Lapsed plan</t>
  </si>
  <si>
    <t>4400400001</t>
  </si>
  <si>
    <t>Fee Inc, Handling Fee</t>
  </si>
  <si>
    <t>4400400010</t>
  </si>
  <si>
    <t>Fee Inc, Amendment Fee</t>
  </si>
  <si>
    <t>4402400009</t>
  </si>
  <si>
    <t>Fee Income-Others</t>
  </si>
  <si>
    <t>4300020400</t>
  </si>
  <si>
    <t>Misc Int Rcvd,Quasi SA</t>
  </si>
  <si>
    <t>4300100200</t>
  </si>
  <si>
    <t>Bonds Int,Acc,LT,T-notes</t>
  </si>
  <si>
    <t>4300100400</t>
  </si>
  <si>
    <t>Bonds,Interest Amort,Prem</t>
  </si>
  <si>
    <t>4300310000</t>
  </si>
  <si>
    <t>Bank deposits income earned</t>
  </si>
  <si>
    <t>4300660500</t>
  </si>
  <si>
    <t>Unreal GL Mutual Fund Seed Cap</t>
  </si>
  <si>
    <t>5302300003</t>
  </si>
  <si>
    <t>Inc (Dec) in  PreNeed Reserves</t>
  </si>
  <si>
    <t>5302300000</t>
  </si>
  <si>
    <t>TF Contribution Expense</t>
  </si>
  <si>
    <t>5302300001</t>
  </si>
  <si>
    <t>Trust Fund, Provision</t>
  </si>
  <si>
    <t>5500050000</t>
  </si>
  <si>
    <t>Documentary Stamp Taxes</t>
  </si>
  <si>
    <t>5400300000</t>
  </si>
  <si>
    <t>Renewal Commissions,Plans</t>
  </si>
  <si>
    <t>5500000307</t>
  </si>
  <si>
    <t>Agents Bonuses</t>
  </si>
  <si>
    <t>5020200000</t>
  </si>
  <si>
    <t>5020300000</t>
  </si>
  <si>
    <t>5040200000</t>
  </si>
  <si>
    <t>Accum. Earnings on Deposit</t>
  </si>
  <si>
    <t>5500003503</t>
  </si>
  <si>
    <t>Bank Activity Charges</t>
  </si>
  <si>
    <t>5500003505</t>
  </si>
  <si>
    <t>Safekeeping Charges</t>
  </si>
  <si>
    <t>5500003801</t>
  </si>
  <si>
    <t>Bank Chrgs-STD,CITI,Equitable</t>
  </si>
  <si>
    <t>5500003809</t>
  </si>
  <si>
    <t>5500004601</t>
  </si>
  <si>
    <t>CB, Finance and Administration</t>
  </si>
  <si>
    <t>5500004606</t>
  </si>
  <si>
    <t>Call Center</t>
  </si>
  <si>
    <t>5500004610</t>
  </si>
  <si>
    <t>Compliance</t>
  </si>
  <si>
    <t>5500004612</t>
  </si>
  <si>
    <t>Account Services</t>
  </si>
  <si>
    <t>5500004613</t>
  </si>
  <si>
    <t>Operations QA</t>
  </si>
  <si>
    <t>5500004616</t>
  </si>
  <si>
    <t>CB, RHQ</t>
  </si>
  <si>
    <t>5500004620</t>
  </si>
  <si>
    <t>CB, Management Services</t>
  </si>
  <si>
    <t>5500004621</t>
  </si>
  <si>
    <t>CB, Legal</t>
  </si>
  <si>
    <t>5500004625</t>
  </si>
  <si>
    <t>CB, Site Operation</t>
  </si>
  <si>
    <t>5500003600</t>
  </si>
  <si>
    <t>Shortages/Overages</t>
  </si>
  <si>
    <t>5500003602</t>
  </si>
  <si>
    <t>Other items</t>
  </si>
  <si>
    <t>5500003502</t>
  </si>
  <si>
    <t>Audit Fees</t>
  </si>
  <si>
    <t>5500050100</t>
  </si>
  <si>
    <t>Other Licences and Fees</t>
  </si>
  <si>
    <t>5500060000</t>
  </si>
  <si>
    <t>Local Business Tax</t>
  </si>
  <si>
    <t>5850100000</t>
  </si>
  <si>
    <t>5850101200</t>
  </si>
  <si>
    <t>Income Taxes</t>
  </si>
  <si>
    <t>Prov, Interest Income</t>
  </si>
  <si>
    <t>2752100000</t>
  </si>
  <si>
    <t>Miscellaneous Liab-A/P</t>
  </si>
  <si>
    <t>1150000551</t>
  </si>
  <si>
    <t>1150000561</t>
  </si>
  <si>
    <t>1150000562</t>
  </si>
  <si>
    <t>1150000564</t>
  </si>
  <si>
    <t>1150000570</t>
  </si>
  <si>
    <t>1150000572</t>
  </si>
  <si>
    <t>1150000574</t>
  </si>
  <si>
    <t>1150000576</t>
  </si>
  <si>
    <t>1150000579</t>
  </si>
  <si>
    <t>Cash,BPI (1731005989)</t>
  </si>
  <si>
    <t>Cash,SB (0514018790001)</t>
  </si>
  <si>
    <t>Cash,SCB (0140953056001)</t>
  </si>
  <si>
    <t>Cash,HSBCSavings(000123448071)</t>
  </si>
  <si>
    <t>Cash, BPI(1731007434)</t>
  </si>
  <si>
    <t>Cash,BPI (1731007876)</t>
  </si>
  <si>
    <t>Cash,RCBC(0-000-25726-5)Curren</t>
  </si>
  <si>
    <t>Cash, PNB (072-562195-7)</t>
  </si>
  <si>
    <t>Cash, PNB (072-830224-0)</t>
  </si>
  <si>
    <t>1150000999</t>
  </si>
  <si>
    <t>1807507000</t>
  </si>
  <si>
    <t>1807600000</t>
  </si>
  <si>
    <t>Deposit Suspense</t>
  </si>
  <si>
    <t>Security Deposit</t>
  </si>
  <si>
    <t>Bonds,LT,Gov't, acquisition</t>
  </si>
  <si>
    <t>Bonds,LT,Gov't, disposal</t>
  </si>
  <si>
    <t>Bonds,ST,Gov't-Beg</t>
  </si>
  <si>
    <t>Bonds,ST,Gov't-Acquisitions</t>
  </si>
  <si>
    <t>Bonds,ST,Gov't-Disposals</t>
  </si>
  <si>
    <t>Bonds,ST,Gov't-Accruals</t>
  </si>
  <si>
    <t>Inv in Mutual Fund,Bond Reserv</t>
  </si>
  <si>
    <t>Inv in Mutual Funds Disp</t>
  </si>
  <si>
    <t>Inv in Mutual Funds Acq</t>
  </si>
  <si>
    <t>Inv Mutual Fund,Bond Resrv Mvt</t>
  </si>
  <si>
    <t>Inv in Mutual Fund,Bond Mvmt</t>
  </si>
  <si>
    <t>1105001000</t>
  </si>
  <si>
    <t>1105003000</t>
  </si>
  <si>
    <t>1200000000</t>
  </si>
  <si>
    <t>1200001000</t>
  </si>
  <si>
    <t>1200003000</t>
  </si>
  <si>
    <t>1200005000</t>
  </si>
  <si>
    <t>1302000100</t>
  </si>
  <si>
    <t>1302004200</t>
  </si>
  <si>
    <t>1302008100</t>
  </si>
  <si>
    <t>1302000180</t>
  </si>
  <si>
    <t>1302008000</t>
  </si>
  <si>
    <t>2500605000</t>
  </si>
  <si>
    <t>2500606000</t>
  </si>
  <si>
    <t>Accrual,Agency Related Expense</t>
  </si>
  <si>
    <t>Accrual,Docs Stamps</t>
  </si>
  <si>
    <t>2100402000</t>
  </si>
  <si>
    <t>AOD, DOD, Deposits</t>
  </si>
  <si>
    <t>Receivable from Parent Company</t>
  </si>
  <si>
    <t>Non-Plan Related</t>
  </si>
  <si>
    <t>Note:</t>
  </si>
  <si>
    <t>(a) Includes maturities only.</t>
  </si>
  <si>
    <t xml:space="preserve">(b)Variance of Ps  5,151,165 from Pre-need Reserves is due to Reserve for lapsed policies. </t>
  </si>
  <si>
    <t xml:space="preserve">                              Note: </t>
  </si>
  <si>
    <t xml:space="preserve">                              (a) For education plans, maturity date pertains to date of first benefit payout.</t>
  </si>
  <si>
    <t>NON POLICY RELATED</t>
  </si>
  <si>
    <t>(a) For education plans, maturity date pertains to date of first payout.</t>
  </si>
  <si>
    <t>(b) Includes maturities, dividends paid, interest on deposit; excludes change in provision for dividends.</t>
  </si>
  <si>
    <t>PensionActuarialLoss-IFRSTrans</t>
  </si>
  <si>
    <t>3510044100</t>
  </si>
  <si>
    <t>Cash and cash equivalents</t>
  </si>
  <si>
    <t>Note 7</t>
  </si>
  <si>
    <t>Receivables</t>
  </si>
  <si>
    <t>Note 8</t>
  </si>
  <si>
    <t>Trust funds</t>
  </si>
  <si>
    <t>Note 11</t>
  </si>
  <si>
    <t>Financial assets at fair value through other comprehensive income</t>
  </si>
  <si>
    <t>Note 10</t>
  </si>
  <si>
    <t>Financial assets at fair value through profit and loss</t>
  </si>
  <si>
    <t>Receivable from parent company</t>
  </si>
  <si>
    <t>Note 15</t>
  </si>
  <si>
    <t>Accrued expenses and other liabilities</t>
  </si>
  <si>
    <t>Note 13</t>
  </si>
  <si>
    <t>Pre-need reserves</t>
  </si>
  <si>
    <t>Note 16</t>
  </si>
  <si>
    <t>Counselors' bond reserve</t>
  </si>
  <si>
    <t>Note 14</t>
  </si>
  <si>
    <t>Benefits payable</t>
  </si>
  <si>
    <t>Planholder's deposit</t>
  </si>
  <si>
    <t>Note 18</t>
  </si>
  <si>
    <t>Share capital; Additional paid in capital</t>
  </si>
  <si>
    <t>Note 18 &amp; 19</t>
  </si>
  <si>
    <t>Contributed surplus</t>
  </si>
  <si>
    <t>Note 20</t>
  </si>
  <si>
    <t>Investment revaluation reserves</t>
  </si>
  <si>
    <t>Note 21</t>
  </si>
  <si>
    <t>Deficit</t>
  </si>
  <si>
    <t>Accumulated trust fund income</t>
  </si>
  <si>
    <t>Premium revenue</t>
  </si>
  <si>
    <t>Note 22</t>
  </si>
  <si>
    <t>Trust fund income - net</t>
  </si>
  <si>
    <t>Other income</t>
  </si>
  <si>
    <t>Note 27</t>
  </si>
  <si>
    <t>Investment income</t>
  </si>
  <si>
    <t>Note 26</t>
  </si>
  <si>
    <t>Cost of contracts issued</t>
  </si>
  <si>
    <t>Note 23</t>
  </si>
  <si>
    <t>Direct costs and expenses</t>
  </si>
  <si>
    <t>Note 24</t>
  </si>
  <si>
    <t>General and administrative expenses</t>
  </si>
  <si>
    <t>Note 25</t>
  </si>
  <si>
    <t>Income Tax Expense</t>
  </si>
  <si>
    <t>Note 28</t>
  </si>
  <si>
    <t>ANNUAL STATEMENT for the Year Ended December 31, 2024 of SUN LIFE FINANCIAL PLANS, INC.</t>
  </si>
  <si>
    <t>Savings Account - Cash</t>
  </si>
  <si>
    <t>00028053ER01</t>
  </si>
  <si>
    <t>00356174CF01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</si>
</sst>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 * #,##0.00_ ;_ * \-#,##0.00_ ;_ * &quot;-&quot;??_ ;_ @_ "/>
    <numFmt numFmtId="167" formatCode="#,##0.00\ ;&quot; (&quot;#,##0.00\);&quot; -&quot;#\ ;@\ "/>
    <numFmt numFmtId="168" formatCode="[$-409]mmmm\ d\,\ yyyy;@"/>
    <numFmt numFmtId="169" formatCode="_(* #,##0.0000_);_(* \(#,##0.0000\);_(* &quot;-&quot;??_);_(@_)"/>
    <numFmt numFmtId="170" formatCode="0.0000%"/>
  </numFmts>
  <fonts count="1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10"/>
      <color indexed="8"/>
      <name val="Arial"/>
      <family val="2"/>
    </font>
    <font>
      <i/>
      <strike/>
      <sz val="10"/>
      <color indexed="8"/>
      <name val="Arial"/>
      <family val="2"/>
    </font>
    <font>
      <i/>
      <sz val="18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12"/>
      <color indexed="8"/>
      <name val="Calibri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i/>
      <sz val="10"/>
      <color theme="0"/>
      <name val="Arial"/>
      <family val="2"/>
    </font>
    <font>
      <b/>
      <strike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strike/>
      <sz val="10"/>
      <color rgb="FF000000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9"/>
      <color indexed="81"/>
      <name val="Tahoma"/>
      <family val="2"/>
    </font>
    <font>
      <i/>
      <sz val="10"/>
      <color theme="4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8"/>
      <name val="Arial"/>
      <family val="2"/>
    </font>
    <font>
      <b/>
      <u/>
      <sz val="10"/>
      <color indexed="9"/>
      <name val="Arial"/>
      <family val="2"/>
    </font>
    <font>
      <sz val="12"/>
      <color theme="1"/>
      <name val="Arial"/>
      <family val="2"/>
    </font>
    <font>
      <sz val="10"/>
      <name val="Calibri"/>
      <family val="2"/>
    </font>
    <font>
      <i/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10"/>
      <name val="Calibri"/>
      <family val="2"/>
    </font>
    <font>
      <sz val="9"/>
      <color indexed="81"/>
      <name val="Tahoma"/>
      <family val="2"/>
    </font>
    <font>
      <b/>
      <sz val="9"/>
      <color theme="0"/>
      <name val="Arial"/>
      <family val="2"/>
    </font>
    <font>
      <sz val="7"/>
      <name val="Times New Roman"/>
      <family val="1"/>
    </font>
    <font>
      <i/>
      <sz val="7"/>
      <color rgb="FFFF0000"/>
      <name val="Times New Roman"/>
      <family val="1"/>
    </font>
    <font>
      <i/>
      <sz val="12"/>
      <color rgb="FFFF0000"/>
      <name val="Calibri"/>
      <family val="2"/>
    </font>
    <font>
      <i/>
      <u/>
      <sz val="10"/>
      <color rgb="FFFF0000"/>
      <name val="Arial"/>
      <family val="2"/>
    </font>
    <font>
      <sz val="7"/>
      <color rgb="FF000000"/>
      <name val="Times New Roman"/>
      <family val="1"/>
    </font>
    <font>
      <sz val="9"/>
      <name val="Arial"/>
      <family val="2"/>
    </font>
    <font>
      <sz val="11"/>
      <color rgb="FFFF0000"/>
      <name val="Arial"/>
      <family val="2"/>
    </font>
    <font>
      <sz val="10"/>
      <color theme="10"/>
      <name val="Arial"/>
      <family val="2"/>
    </font>
    <font>
      <b/>
      <u/>
      <sz val="12"/>
      <name val="Arial"/>
      <family val="2"/>
    </font>
    <font>
      <u/>
      <sz val="9"/>
      <color theme="10"/>
      <name val="Arial"/>
      <family val="2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Dax-Regular"/>
      <family val="2"/>
    </font>
    <font>
      <sz val="9.5"/>
      <name val="Helvetica"/>
      <family val="2"/>
    </font>
    <font>
      <sz val="11"/>
      <color theme="1"/>
      <name val="Book Antiqua"/>
      <family val="2"/>
    </font>
    <font>
      <sz val="11"/>
      <color theme="1"/>
      <name val="Book Antiqua"/>
      <family val="1"/>
    </font>
    <font>
      <sz val="11"/>
      <name val="Calibri"/>
      <family val="2"/>
    </font>
    <font>
      <vertAlign val="superscript"/>
      <sz val="10"/>
      <name val="Arial"/>
      <family val="2"/>
    </font>
    <font>
      <sz val="1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9118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69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7" fillId="0" borderId="0"/>
    <xf numFmtId="0" fontId="17" fillId="23" borderId="7" applyNumberFormat="0" applyFont="0" applyAlignment="0" applyProtection="0"/>
    <xf numFmtId="0" fontId="30" fillId="20" borderId="8" applyNumberFormat="0" applyAlignment="0" applyProtection="0"/>
    <xf numFmtId="9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4" fontId="17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" fillId="0" borderId="0"/>
    <xf numFmtId="0" fontId="1" fillId="0" borderId="0"/>
    <xf numFmtId="0" fontId="110" fillId="0" borderId="0"/>
    <xf numFmtId="0" fontId="1" fillId="0" borderId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1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2" fillId="0" borderId="0"/>
    <xf numFmtId="164" fontId="1" fillId="0" borderId="0" applyFont="0" applyFill="0" applyBorder="0" applyAlignment="0" applyProtection="0"/>
    <xf numFmtId="0" fontId="112" fillId="0" borderId="0"/>
    <xf numFmtId="0" fontId="1" fillId="0" borderId="0"/>
    <xf numFmtId="164" fontId="1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4" fillId="0" borderId="0"/>
    <xf numFmtId="0" fontId="4" fillId="0" borderId="0"/>
    <xf numFmtId="0" fontId="90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" fillId="0" borderId="0"/>
    <xf numFmtId="0" fontId="72" fillId="0" borderId="0"/>
    <xf numFmtId="164" fontId="7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164" fontId="112" fillId="0" borderId="0" applyFont="0" applyFill="0" applyBorder="0" applyAlignment="0" applyProtection="0"/>
    <xf numFmtId="167" fontId="17" fillId="0" borderId="0"/>
    <xf numFmtId="164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2" fillId="0" borderId="0"/>
    <xf numFmtId="0" fontId="115" fillId="0" borderId="0"/>
    <xf numFmtId="0" fontId="4" fillId="0" borderId="0"/>
    <xf numFmtId="0" fontId="111" fillId="0" borderId="0" applyNumberFormat="0" applyFill="0" applyBorder="0" applyAlignment="0" applyProtection="0"/>
    <xf numFmtId="164" fontId="116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1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" fillId="0" borderId="0"/>
    <xf numFmtId="164" fontId="8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4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quotePrefix="1" applyFont="1"/>
    <xf numFmtId="0" fontId="11" fillId="0" borderId="0" xfId="0" quotePrefix="1" applyFont="1"/>
    <xf numFmtId="43" fontId="0" fillId="0" borderId="0" xfId="28" applyFont="1"/>
    <xf numFmtId="0" fontId="4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3" fontId="7" fillId="0" borderId="0" xfId="28" applyFont="1"/>
    <xf numFmtId="0" fontId="0" fillId="0" borderId="13" xfId="0" applyBorder="1"/>
    <xf numFmtId="0" fontId="5" fillId="0" borderId="13" xfId="0" applyFont="1" applyBorder="1" applyAlignment="1">
      <alignment horizontal="right"/>
    </xf>
    <xf numFmtId="43" fontId="5" fillId="0" borderId="13" xfId="28" applyFont="1" applyBorder="1" applyAlignment="1">
      <alignment horizontal="right"/>
    </xf>
    <xf numFmtId="43" fontId="11" fillId="0" borderId="0" xfId="28" quotePrefix="1" applyFont="1"/>
    <xf numFmtId="43" fontId="9" fillId="0" borderId="0" xfId="28" applyFont="1" applyFill="1" applyBorder="1" applyAlignment="1">
      <alignment horizontal="left"/>
    </xf>
    <xf numFmtId="43" fontId="4" fillId="0" borderId="0" xfId="28"/>
    <xf numFmtId="0" fontId="0" fillId="0" borderId="0" xfId="0" quotePrefix="1"/>
    <xf numFmtId="43" fontId="0" fillId="0" borderId="0" xfId="28" applyFont="1" applyBorder="1"/>
    <xf numFmtId="0" fontId="14" fillId="0" borderId="0" xfId="0" applyFont="1"/>
    <xf numFmtId="0" fontId="17" fillId="0" borderId="0" xfId="38"/>
    <xf numFmtId="0" fontId="5" fillId="0" borderId="0" xfId="0" applyFont="1" applyAlignment="1">
      <alignment vertical="center"/>
    </xf>
    <xf numFmtId="0" fontId="0" fillId="0" borderId="23" xfId="0" applyBorder="1"/>
    <xf numFmtId="43" fontId="4" fillId="0" borderId="0" xfId="28" applyBorder="1"/>
    <xf numFmtId="43" fontId="4" fillId="0" borderId="0" xfId="28" quotePrefix="1" applyBorder="1" applyAlignment="1">
      <alignment horizontal="center"/>
    </xf>
    <xf numFmtId="43" fontId="4" fillId="0" borderId="20" xfId="28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15" xfId="0" applyBorder="1"/>
    <xf numFmtId="0" fontId="0" fillId="0" borderId="12" xfId="0" quotePrefix="1" applyBorder="1"/>
    <xf numFmtId="0" fontId="0" fillId="0" borderId="18" xfId="0" applyBorder="1"/>
    <xf numFmtId="0" fontId="0" fillId="0" borderId="20" xfId="0" applyBorder="1"/>
    <xf numFmtId="0" fontId="5" fillId="0" borderId="20" xfId="0" applyFont="1" applyBorder="1" applyAlignment="1">
      <alignment vertical="center"/>
    </xf>
    <xf numFmtId="0" fontId="0" fillId="0" borderId="20" xfId="0" quotePrefix="1" applyBorder="1"/>
    <xf numFmtId="0" fontId="0" fillId="0" borderId="15" xfId="0" applyBorder="1" applyAlignment="1">
      <alignment horizontal="right"/>
    </xf>
    <xf numFmtId="0" fontId="0" fillId="0" borderId="21" xfId="0" quotePrefix="1" applyBorder="1"/>
    <xf numFmtId="0" fontId="10" fillId="0" borderId="0" xfId="0" applyFont="1"/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45"/>
    <xf numFmtId="0" fontId="7" fillId="0" borderId="0" xfId="45" applyAlignment="1">
      <alignment horizontal="center"/>
    </xf>
    <xf numFmtId="43" fontId="0" fillId="0" borderId="0" xfId="46" applyFont="1"/>
    <xf numFmtId="43" fontId="0" fillId="0" borderId="0" xfId="46" applyFont="1" applyBorder="1"/>
    <xf numFmtId="43" fontId="0" fillId="0" borderId="20" xfId="46" applyFont="1" applyBorder="1"/>
    <xf numFmtId="0" fontId="10" fillId="0" borderId="0" xfId="45" quotePrefix="1" applyFont="1"/>
    <xf numFmtId="43" fontId="0" fillId="0" borderId="0" xfId="46" quotePrefix="1" applyFont="1" applyBorder="1" applyAlignment="1">
      <alignment horizontal="center"/>
    </xf>
    <xf numFmtId="0" fontId="7" fillId="0" borderId="0" xfId="45" applyAlignment="1">
      <alignment vertical="center"/>
    </xf>
    <xf numFmtId="165" fontId="7" fillId="0" borderId="0" xfId="45" applyNumberFormat="1"/>
    <xf numFmtId="43" fontId="5" fillId="0" borderId="0" xfId="46" applyFont="1" applyBorder="1" applyAlignment="1">
      <alignment vertical="center"/>
    </xf>
    <xf numFmtId="43" fontId="7" fillId="0" borderId="0" xfId="45" applyNumberFormat="1"/>
    <xf numFmtId="43" fontId="5" fillId="0" borderId="0" xfId="46" applyFont="1" applyFill="1" applyBorder="1" applyAlignment="1">
      <alignment vertical="center"/>
    </xf>
    <xf numFmtId="0" fontId="0" fillId="0" borderId="19" xfId="0" applyBorder="1"/>
    <xf numFmtId="0" fontId="0" fillId="0" borderId="10" xfId="0" applyBorder="1"/>
    <xf numFmtId="0" fontId="43" fillId="0" borderId="0" xfId="0" applyFont="1"/>
    <xf numFmtId="0" fontId="0" fillId="0" borderId="24" xfId="0" applyBorder="1"/>
    <xf numFmtId="0" fontId="43" fillId="0" borderId="13" xfId="0" applyFont="1" applyBorder="1"/>
    <xf numFmtId="0" fontId="0" fillId="0" borderId="16" xfId="0" applyBorder="1"/>
    <xf numFmtId="0" fontId="40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38" applyFont="1"/>
    <xf numFmtId="0" fontId="38" fillId="0" borderId="0" xfId="0" applyFont="1" applyAlignment="1">
      <alignment vertical="justify" wrapText="1"/>
    </xf>
    <xf numFmtId="0" fontId="57" fillId="0" borderId="0" xfId="38" applyFont="1"/>
    <xf numFmtId="0" fontId="58" fillId="0" borderId="0" xfId="0" quotePrefix="1" applyFont="1"/>
    <xf numFmtId="0" fontId="57" fillId="0" borderId="0" xfId="0" applyFont="1"/>
    <xf numFmtId="0" fontId="0" fillId="0" borderId="20" xfId="0" quotePrefix="1" applyBorder="1" applyAlignment="1">
      <alignment horizontal="center"/>
    </xf>
    <xf numFmtId="43" fontId="0" fillId="0" borderId="20" xfId="28" applyFont="1" applyBorder="1"/>
    <xf numFmtId="0" fontId="0" fillId="0" borderId="15" xfId="0" applyBorder="1" applyAlignment="1">
      <alignment horizontal="left" indent="2"/>
    </xf>
    <xf numFmtId="0" fontId="38" fillId="0" borderId="0" xfId="0" applyFont="1" applyAlignment="1">
      <alignment horizontal="center" vertical="center"/>
    </xf>
    <xf numFmtId="0" fontId="61" fillId="0" borderId="0" xfId="50" applyAlignment="1">
      <alignment horizontal="center"/>
    </xf>
    <xf numFmtId="0" fontId="0" fillId="0" borderId="32" xfId="0" applyBorder="1"/>
    <xf numFmtId="0" fontId="56" fillId="0" borderId="0" xfId="0" applyFont="1"/>
    <xf numFmtId="0" fontId="62" fillId="25" borderId="29" xfId="0" applyFont="1" applyFill="1" applyBorder="1" applyAlignment="1">
      <alignment horizontal="center" vertical="center"/>
    </xf>
    <xf numFmtId="0" fontId="0" fillId="0" borderId="35" xfId="0" applyBorder="1"/>
    <xf numFmtId="0" fontId="64" fillId="25" borderId="0" xfId="50" applyFont="1" applyFill="1" applyBorder="1" applyAlignment="1"/>
    <xf numFmtId="0" fontId="65" fillId="25" borderId="0" xfId="50" applyFont="1" applyFill="1" applyBorder="1" applyAlignment="1">
      <alignment horizontal="center"/>
    </xf>
    <xf numFmtId="0" fontId="39" fillId="0" borderId="28" xfId="0" applyFont="1" applyBorder="1"/>
    <xf numFmtId="0" fontId="5" fillId="0" borderId="30" xfId="0" applyFont="1" applyBorder="1" applyAlignment="1">
      <alignment vertical="center"/>
    </xf>
    <xf numFmtId="0" fontId="0" fillId="0" borderId="31" xfId="0" applyBorder="1"/>
    <xf numFmtId="0" fontId="0" fillId="0" borderId="0" xfId="0" applyAlignment="1">
      <alignment horizontal="left" indent="2"/>
    </xf>
    <xf numFmtId="0" fontId="10" fillId="0" borderId="31" xfId="0" applyFont="1" applyBorder="1"/>
    <xf numFmtId="0" fontId="10" fillId="0" borderId="32" xfId="0" applyFont="1" applyBorder="1"/>
    <xf numFmtId="0" fontId="10" fillId="0" borderId="0" xfId="0" applyFont="1" applyAlignment="1">
      <alignment horizontal="center"/>
    </xf>
    <xf numFmtId="0" fontId="0" fillId="0" borderId="33" xfId="0" applyBorder="1"/>
    <xf numFmtId="0" fontId="0" fillId="0" borderId="34" xfId="0" applyBorder="1"/>
    <xf numFmtId="0" fontId="62" fillId="25" borderId="30" xfId="0" applyFont="1" applyFill="1" applyBorder="1" applyAlignment="1">
      <alignment horizontal="center" vertical="center"/>
    </xf>
    <xf numFmtId="0" fontId="63" fillId="25" borderId="12" xfId="0" applyFont="1" applyFill="1" applyBorder="1" applyAlignment="1">
      <alignment horizontal="center" vertical="center"/>
    </xf>
    <xf numFmtId="0" fontId="63" fillId="25" borderId="11" xfId="0" applyFont="1" applyFill="1" applyBorder="1" applyAlignment="1">
      <alignment horizontal="center" vertical="center"/>
    </xf>
    <xf numFmtId="0" fontId="63" fillId="25" borderId="0" xfId="0" applyFont="1" applyFill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left"/>
    </xf>
    <xf numFmtId="43" fontId="0" fillId="26" borderId="0" xfId="0" applyNumberFormat="1" applyFill="1"/>
    <xf numFmtId="43" fontId="0" fillId="26" borderId="47" xfId="0" applyNumberFormat="1" applyFill="1" applyBorder="1"/>
    <xf numFmtId="43" fontId="0" fillId="26" borderId="52" xfId="0" applyNumberFormat="1" applyFill="1" applyBorder="1"/>
    <xf numFmtId="0" fontId="5" fillId="0" borderId="31" xfId="0" applyFont="1" applyBorder="1"/>
    <xf numFmtId="0" fontId="5" fillId="0" borderId="31" xfId="0" applyFont="1" applyBorder="1" applyAlignment="1">
      <alignment horizontal="center"/>
    </xf>
    <xf numFmtId="0" fontId="0" fillId="26" borderId="0" xfId="0" applyFill="1"/>
    <xf numFmtId="43" fontId="0" fillId="26" borderId="0" xfId="28" applyFont="1" applyFill="1" applyBorder="1"/>
    <xf numFmtId="43" fontId="5" fillId="26" borderId="17" xfId="0" applyNumberFormat="1" applyFont="1" applyFill="1" applyBorder="1"/>
    <xf numFmtId="0" fontId="0" fillId="0" borderId="31" xfId="0" quotePrefix="1" applyBorder="1" applyAlignment="1">
      <alignment horizontal="center"/>
    </xf>
    <xf numFmtId="0" fontId="63" fillId="25" borderId="11" xfId="0" applyFont="1" applyFill="1" applyBorder="1" applyAlignment="1">
      <alignment horizontal="center"/>
    </xf>
    <xf numFmtId="0" fontId="63" fillId="25" borderId="11" xfId="0" quotePrefix="1" applyFont="1" applyFill="1" applyBorder="1" applyAlignment="1">
      <alignment horizontal="center"/>
    </xf>
    <xf numFmtId="0" fontId="68" fillId="25" borderId="11" xfId="0" applyFont="1" applyFill="1" applyBorder="1" applyAlignment="1">
      <alignment horizontal="center"/>
    </xf>
    <xf numFmtId="0" fontId="63" fillId="25" borderId="12" xfId="0" applyFont="1" applyFill="1" applyBorder="1" applyAlignment="1">
      <alignment horizontal="center"/>
    </xf>
    <xf numFmtId="0" fontId="63" fillId="25" borderId="0" xfId="0" applyFont="1" applyFill="1" applyAlignment="1">
      <alignment horizontal="center"/>
    </xf>
    <xf numFmtId="43" fontId="0" fillId="0" borderId="32" xfId="28" applyFont="1" applyBorder="1"/>
    <xf numFmtId="0" fontId="0" fillId="0" borderId="0" xfId="0" quotePrefix="1" applyAlignment="1">
      <alignment horizontal="center"/>
    </xf>
    <xf numFmtId="43" fontId="0" fillId="0" borderId="63" xfId="28" applyFont="1" applyBorder="1"/>
    <xf numFmtId="0" fontId="5" fillId="0" borderId="31" xfId="0" quotePrefix="1" applyFont="1" applyBorder="1"/>
    <xf numFmtId="0" fontId="5" fillId="0" borderId="0" xfId="0" quotePrefix="1" applyFont="1" applyAlignment="1">
      <alignment horizontal="left"/>
    </xf>
    <xf numFmtId="43" fontId="0" fillId="0" borderId="34" xfId="28" applyFont="1" applyBorder="1"/>
    <xf numFmtId="43" fontId="63" fillId="25" borderId="11" xfId="28" applyFont="1" applyFill="1" applyBorder="1" applyAlignment="1">
      <alignment horizontal="center" vertical="center"/>
    </xf>
    <xf numFmtId="0" fontId="63" fillId="25" borderId="12" xfId="45" applyFont="1" applyFill="1" applyBorder="1" applyAlignment="1">
      <alignment horizontal="center"/>
    </xf>
    <xf numFmtId="0" fontId="63" fillId="25" borderId="11" xfId="45" applyFont="1" applyFill="1" applyBorder="1" applyAlignment="1">
      <alignment horizontal="center"/>
    </xf>
    <xf numFmtId="0" fontId="68" fillId="25" borderId="12" xfId="45" applyFont="1" applyFill="1" applyBorder="1" applyAlignment="1">
      <alignment horizontal="center" vertical="center"/>
    </xf>
    <xf numFmtId="0" fontId="68" fillId="25" borderId="12" xfId="45" quotePrefix="1" applyFont="1" applyFill="1" applyBorder="1" applyAlignment="1">
      <alignment horizontal="center" vertical="justify" wrapText="1"/>
    </xf>
    <xf numFmtId="43" fontId="68" fillId="25" borderId="11" xfId="46" applyFont="1" applyFill="1" applyBorder="1" applyAlignment="1">
      <alignment horizontal="center" vertical="center"/>
    </xf>
    <xf numFmtId="0" fontId="69" fillId="25" borderId="11" xfId="45" applyFont="1" applyFill="1" applyBorder="1" applyAlignment="1">
      <alignment horizontal="center"/>
    </xf>
    <xf numFmtId="165" fontId="5" fillId="0" borderId="0" xfId="46" applyNumberFormat="1" applyFont="1" applyBorder="1" applyAlignment="1">
      <alignment vertical="center"/>
    </xf>
    <xf numFmtId="165" fontId="5" fillId="0" borderId="0" xfId="46" applyNumberFormat="1" applyFont="1" applyFill="1" applyBorder="1" applyAlignment="1">
      <alignment vertical="center"/>
    </xf>
    <xf numFmtId="0" fontId="7" fillId="0" borderId="31" xfId="45" applyBorder="1" applyAlignment="1">
      <alignment horizontal="left" vertical="center"/>
    </xf>
    <xf numFmtId="0" fontId="7" fillId="0" borderId="0" xfId="45" applyAlignment="1">
      <alignment horizontal="left" vertical="center"/>
    </xf>
    <xf numFmtId="0" fontId="7" fillId="0" borderId="34" xfId="45" applyBorder="1"/>
    <xf numFmtId="0" fontId="7" fillId="0" borderId="35" xfId="45" applyBorder="1"/>
    <xf numFmtId="165" fontId="5" fillId="26" borderId="0" xfId="46" applyNumberFormat="1" applyFont="1" applyFill="1" applyBorder="1" applyAlignment="1">
      <alignment vertical="center"/>
    </xf>
    <xf numFmtId="165" fontId="5" fillId="26" borderId="17" xfId="46" applyNumberFormat="1" applyFont="1" applyFill="1" applyBorder="1" applyAlignment="1">
      <alignment vertical="center"/>
    </xf>
    <xf numFmtId="43" fontId="4" fillId="0" borderId="32" xfId="28" applyBorder="1"/>
    <xf numFmtId="43" fontId="4" fillId="0" borderId="34" xfId="28" applyBorder="1"/>
    <xf numFmtId="0" fontId="63" fillId="25" borderId="40" xfId="0" quotePrefix="1" applyFont="1" applyFill="1" applyBorder="1" applyAlignment="1">
      <alignment horizontal="center"/>
    </xf>
    <xf numFmtId="0" fontId="62" fillId="25" borderId="28" xfId="0" applyFont="1" applyFill="1" applyBorder="1" applyAlignment="1">
      <alignment vertical="center"/>
    </xf>
    <xf numFmtId="0" fontId="62" fillId="25" borderId="29" xfId="0" applyFont="1" applyFill="1" applyBorder="1" applyAlignment="1">
      <alignment vertical="center"/>
    </xf>
    <xf numFmtId="0" fontId="69" fillId="25" borderId="50" xfId="0" applyFont="1" applyFill="1" applyBorder="1" applyAlignment="1">
      <alignment horizontal="center"/>
    </xf>
    <xf numFmtId="0" fontId="15" fillId="0" borderId="31" xfId="0" applyFont="1" applyBorder="1"/>
    <xf numFmtId="0" fontId="8" fillId="0" borderId="0" xfId="0" applyFont="1"/>
    <xf numFmtId="43" fontId="0" fillId="0" borderId="0" xfId="46" applyFont="1" applyBorder="1" applyAlignment="1">
      <alignment vertical="center"/>
    </xf>
    <xf numFmtId="0" fontId="0" fillId="0" borderId="31" xfId="0" applyBorder="1" applyAlignment="1">
      <alignment horizontal="left" indent="2"/>
    </xf>
    <xf numFmtId="0" fontId="5" fillId="0" borderId="0" xfId="0" applyFont="1" applyAlignment="1">
      <alignment horizontal="right"/>
    </xf>
    <xf numFmtId="0" fontId="4" fillId="0" borderId="31" xfId="0" quotePrefix="1" applyFont="1" applyBorder="1" applyAlignment="1">
      <alignment horizontal="center"/>
    </xf>
    <xf numFmtId="43" fontId="0" fillId="0" borderId="0" xfId="28" applyFont="1" applyBorder="1" applyAlignment="1">
      <alignment vertical="center"/>
    </xf>
    <xf numFmtId="0" fontId="0" fillId="0" borderId="34" xfId="0" applyBorder="1" applyAlignment="1">
      <alignment vertical="center"/>
    </xf>
    <xf numFmtId="0" fontId="63" fillId="25" borderId="50" xfId="45" applyFont="1" applyFill="1" applyBorder="1" applyAlignment="1">
      <alignment horizontal="center"/>
    </xf>
    <xf numFmtId="0" fontId="63" fillId="25" borderId="50" xfId="45" applyFont="1" applyFill="1" applyBorder="1" applyAlignment="1">
      <alignment horizontal="center" vertical="center"/>
    </xf>
    <xf numFmtId="0" fontId="63" fillId="25" borderId="66" xfId="45" quotePrefix="1" applyFont="1" applyFill="1" applyBorder="1" applyAlignment="1">
      <alignment horizontal="center"/>
    </xf>
    <xf numFmtId="0" fontId="5" fillId="0" borderId="31" xfId="45" applyFont="1" applyBorder="1"/>
    <xf numFmtId="0" fontId="5" fillId="0" borderId="0" xfId="45" applyFont="1"/>
    <xf numFmtId="43" fontId="0" fillId="0" borderId="32" xfId="46" applyFont="1" applyBorder="1"/>
    <xf numFmtId="0" fontId="7" fillId="0" borderId="31" xfId="45" quotePrefix="1" applyBorder="1" applyAlignment="1">
      <alignment horizontal="center"/>
    </xf>
    <xf numFmtId="0" fontId="7" fillId="0" borderId="33" xfId="45" applyBorder="1"/>
    <xf numFmtId="43" fontId="0" fillId="0" borderId="34" xfId="46" applyFont="1" applyBorder="1"/>
    <xf numFmtId="0" fontId="63" fillId="25" borderId="37" xfId="45" applyFont="1" applyFill="1" applyBorder="1" applyAlignment="1">
      <alignment horizontal="center" vertical="center"/>
    </xf>
    <xf numFmtId="0" fontId="63" fillId="25" borderId="37" xfId="45" applyFont="1" applyFill="1" applyBorder="1" applyAlignment="1">
      <alignment vertical="center"/>
    </xf>
    <xf numFmtId="0" fontId="63" fillId="25" borderId="36" xfId="45" applyFont="1" applyFill="1" applyBorder="1" applyAlignment="1">
      <alignment horizontal="center"/>
    </xf>
    <xf numFmtId="0" fontId="63" fillId="25" borderId="46" xfId="45" applyFont="1" applyFill="1" applyBorder="1" applyAlignment="1">
      <alignment horizontal="center"/>
    </xf>
    <xf numFmtId="0" fontId="5" fillId="0" borderId="34" xfId="0" applyFont="1" applyBorder="1" applyAlignment="1">
      <alignment horizontal="right"/>
    </xf>
    <xf numFmtId="0" fontId="63" fillId="25" borderId="37" xfId="0" applyFont="1" applyFill="1" applyBorder="1" applyAlignment="1">
      <alignment horizontal="center"/>
    </xf>
    <xf numFmtId="43" fontId="4" fillId="0" borderId="32" xfId="28" quotePrefix="1" applyFont="1" applyBorder="1" applyAlignment="1">
      <alignment horizontal="center"/>
    </xf>
    <xf numFmtId="43" fontId="4" fillId="0" borderId="63" xfId="28" applyBorder="1"/>
    <xf numFmtId="0" fontId="4" fillId="0" borderId="0" xfId="0" applyFont="1"/>
    <xf numFmtId="0" fontId="15" fillId="0" borderId="0" xfId="0" applyFont="1" applyAlignment="1">
      <alignment horizontal="left"/>
    </xf>
    <xf numFmtId="0" fontId="5" fillId="0" borderId="32" xfId="0" applyFont="1" applyBorder="1"/>
    <xf numFmtId="0" fontId="0" fillId="0" borderId="60" xfId="0" applyBorder="1"/>
    <xf numFmtId="0" fontId="5" fillId="0" borderId="61" xfId="0" applyFont="1" applyBorder="1"/>
    <xf numFmtId="0" fontId="11" fillId="0" borderId="34" xfId="0" quotePrefix="1" applyFont="1" applyBorder="1"/>
    <xf numFmtId="43" fontId="11" fillId="0" borderId="34" xfId="28" quotePrefix="1" applyFont="1" applyBorder="1"/>
    <xf numFmtId="43" fontId="11" fillId="0" borderId="0" xfId="28" quotePrefix="1" applyFont="1" applyBorder="1"/>
    <xf numFmtId="0" fontId="9" fillId="0" borderId="0" xfId="0" applyFont="1" applyAlignment="1">
      <alignment horizontal="left"/>
    </xf>
    <xf numFmtId="0" fontId="5" fillId="0" borderId="33" xfId="0" applyFont="1" applyBorder="1" applyAlignment="1">
      <alignment horizontal="left"/>
    </xf>
    <xf numFmtId="43" fontId="5" fillId="0" borderId="34" xfId="28" applyFont="1" applyBorder="1" applyAlignment="1"/>
    <xf numFmtId="0" fontId="5" fillId="0" borderId="35" xfId="0" applyFont="1" applyBorder="1"/>
    <xf numFmtId="0" fontId="4" fillId="0" borderId="33" xfId="0" applyFont="1" applyBorder="1"/>
    <xf numFmtId="0" fontId="15" fillId="0" borderId="33" xfId="0" applyFont="1" applyBorder="1"/>
    <xf numFmtId="0" fontId="15" fillId="0" borderId="34" xfId="0" applyFont="1" applyBorder="1" applyAlignment="1">
      <alignment horizontal="right"/>
    </xf>
    <xf numFmtId="43" fontId="15" fillId="0" borderId="34" xfId="28" applyFont="1" applyBorder="1" applyAlignment="1">
      <alignment horizontal="right"/>
    </xf>
    <xf numFmtId="43" fontId="15" fillId="0" borderId="34" xfId="28" applyFont="1" applyBorder="1" applyAlignment="1"/>
    <xf numFmtId="0" fontId="15" fillId="0" borderId="35" xfId="0" applyFont="1" applyBorder="1"/>
    <xf numFmtId="9" fontId="0" fillId="0" borderId="0" xfId="41" applyFont="1" applyBorder="1"/>
    <xf numFmtId="43" fontId="0" fillId="0" borderId="35" xfId="28" applyFont="1" applyBorder="1"/>
    <xf numFmtId="43" fontId="4" fillId="26" borderId="22" xfId="28" applyFill="1" applyBorder="1"/>
    <xf numFmtId="43" fontId="4" fillId="26" borderId="17" xfId="28" applyFill="1" applyBorder="1"/>
    <xf numFmtId="43" fontId="4" fillId="26" borderId="62" xfId="28" applyFill="1" applyBorder="1"/>
    <xf numFmtId="43" fontId="0" fillId="26" borderId="32" xfId="28" applyFont="1" applyFill="1" applyBorder="1"/>
    <xf numFmtId="43" fontId="0" fillId="27" borderId="0" xfId="28" applyFont="1" applyFill="1" applyBorder="1"/>
    <xf numFmtId="0" fontId="0" fillId="27" borderId="0" xfId="0" applyFill="1"/>
    <xf numFmtId="164" fontId="0" fillId="26" borderId="23" xfId="0" applyNumberFormat="1" applyFill="1" applyBorder="1"/>
    <xf numFmtId="43" fontId="0" fillId="26" borderId="17" xfId="28" applyFont="1" applyFill="1" applyBorder="1"/>
    <xf numFmtId="43" fontId="0" fillId="26" borderId="62" xfId="28" applyFont="1" applyFill="1" applyBorder="1"/>
    <xf numFmtId="43" fontId="0" fillId="26" borderId="17" xfId="0" applyNumberFormat="1" applyFill="1" applyBorder="1"/>
    <xf numFmtId="43" fontId="0" fillId="26" borderId="17" xfId="46" applyFont="1" applyFill="1" applyBorder="1"/>
    <xf numFmtId="43" fontId="4" fillId="26" borderId="0" xfId="28" applyFill="1" applyBorder="1"/>
    <xf numFmtId="43" fontId="5" fillId="26" borderId="17" xfId="28" applyFont="1" applyFill="1" applyBorder="1" applyAlignment="1"/>
    <xf numFmtId="43" fontId="5" fillId="26" borderId="17" xfId="28" applyFont="1" applyFill="1" applyBorder="1"/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3" fontId="0" fillId="0" borderId="10" xfId="28" applyFont="1" applyBorder="1"/>
    <xf numFmtId="43" fontId="0" fillId="26" borderId="10" xfId="28" applyFont="1" applyFill="1" applyBorder="1"/>
    <xf numFmtId="43" fontId="0" fillId="26" borderId="73" xfId="28" applyFont="1" applyFill="1" applyBorder="1"/>
    <xf numFmtId="43" fontId="0" fillId="0" borderId="0" xfId="28" applyFont="1" applyFill="1" applyBorder="1"/>
    <xf numFmtId="43" fontId="0" fillId="0" borderId="32" xfId="28" applyFont="1" applyFill="1" applyBorder="1"/>
    <xf numFmtId="0" fontId="5" fillId="0" borderId="31" xfId="45" applyFont="1" applyBorder="1" applyAlignment="1">
      <alignment horizontal="left" vertical="center"/>
    </xf>
    <xf numFmtId="43" fontId="0" fillId="0" borderId="10" xfId="28" applyFont="1" applyFill="1" applyBorder="1"/>
    <xf numFmtId="0" fontId="0" fillId="0" borderId="74" xfId="0" applyBorder="1"/>
    <xf numFmtId="43" fontId="0" fillId="24" borderId="32" xfId="28" applyFont="1" applyFill="1" applyBorder="1" applyAlignment="1">
      <alignment vertical="center"/>
    </xf>
    <xf numFmtId="43" fontId="0" fillId="24" borderId="0" xfId="46" applyFont="1" applyFill="1" applyBorder="1"/>
    <xf numFmtId="43" fontId="0" fillId="26" borderId="73" xfId="46" applyFont="1" applyFill="1" applyBorder="1"/>
    <xf numFmtId="43" fontId="0" fillId="24" borderId="32" xfId="46" applyFont="1" applyFill="1" applyBorder="1"/>
    <xf numFmtId="43" fontId="0" fillId="24" borderId="32" xfId="28" applyFont="1" applyFill="1" applyBorder="1"/>
    <xf numFmtId="43" fontId="4" fillId="24" borderId="0" xfId="28" applyFill="1" applyBorder="1"/>
    <xf numFmtId="43" fontId="45" fillId="0" borderId="0" xfId="46" applyFont="1"/>
    <xf numFmtId="0" fontId="5" fillId="24" borderId="77" xfId="45" applyFont="1" applyFill="1" applyBorder="1"/>
    <xf numFmtId="0" fontId="5" fillId="24" borderId="20" xfId="45" applyFont="1" applyFill="1" applyBorder="1"/>
    <xf numFmtId="0" fontId="72" fillId="24" borderId="20" xfId="45" applyFont="1" applyFill="1" applyBorder="1"/>
    <xf numFmtId="165" fontId="45" fillId="24" borderId="20" xfId="46" applyNumberFormat="1" applyFont="1" applyFill="1" applyBorder="1"/>
    <xf numFmtId="43" fontId="41" fillId="24" borderId="78" xfId="46" applyFont="1" applyFill="1" applyBorder="1"/>
    <xf numFmtId="43" fontId="41" fillId="24" borderId="79" xfId="46" applyFont="1" applyFill="1" applyBorder="1"/>
    <xf numFmtId="0" fontId="5" fillId="0" borderId="80" xfId="45" applyFont="1" applyBorder="1" applyAlignment="1">
      <alignment horizontal="left" indent="2"/>
    </xf>
    <xf numFmtId="43" fontId="45" fillId="0" borderId="81" xfId="46" applyFont="1" applyBorder="1"/>
    <xf numFmtId="0" fontId="7" fillId="0" borderId="80" xfId="45" applyBorder="1" applyAlignment="1">
      <alignment horizontal="left" indent="4"/>
    </xf>
    <xf numFmtId="43" fontId="41" fillId="0" borderId="81" xfId="46" applyFont="1" applyBorder="1"/>
    <xf numFmtId="0" fontId="7" fillId="0" borderId="80" xfId="45" applyBorder="1"/>
    <xf numFmtId="0" fontId="72" fillId="0" borderId="80" xfId="45" applyFont="1" applyBorder="1"/>
    <xf numFmtId="0" fontId="7" fillId="0" borderId="80" xfId="45" applyBorder="1" applyAlignment="1">
      <alignment horizontal="left" indent="6"/>
    </xf>
    <xf numFmtId="0" fontId="72" fillId="0" borderId="80" xfId="45" applyFont="1" applyBorder="1" applyAlignment="1">
      <alignment horizontal="left" indent="5"/>
    </xf>
    <xf numFmtId="43" fontId="45" fillId="0" borderId="81" xfId="46" applyFont="1" applyFill="1" applyBorder="1"/>
    <xf numFmtId="0" fontId="7" fillId="0" borderId="80" xfId="45" applyBorder="1" applyAlignment="1">
      <alignment horizontal="right"/>
    </xf>
    <xf numFmtId="0" fontId="5" fillId="24" borderId="80" xfId="45" applyFont="1" applyFill="1" applyBorder="1"/>
    <xf numFmtId="43" fontId="45" fillId="24" borderId="81" xfId="46" applyFont="1" applyFill="1" applyBorder="1"/>
    <xf numFmtId="0" fontId="5" fillId="0" borderId="80" xfId="45" applyFont="1" applyBorder="1"/>
    <xf numFmtId="43" fontId="5" fillId="0" borderId="81" xfId="46" applyFont="1" applyFill="1" applyBorder="1"/>
    <xf numFmtId="0" fontId="7" fillId="0" borderId="80" xfId="45" applyBorder="1" applyAlignment="1">
      <alignment horizontal="left" indent="3"/>
    </xf>
    <xf numFmtId="0" fontId="45" fillId="0" borderId="0" xfId="51" applyFont="1"/>
    <xf numFmtId="0" fontId="45" fillId="0" borderId="80" xfId="51" applyFont="1" applyBorder="1" applyAlignment="1">
      <alignment horizontal="right"/>
    </xf>
    <xf numFmtId="0" fontId="73" fillId="0" borderId="80" xfId="45" applyFont="1" applyBorder="1"/>
    <xf numFmtId="0" fontId="72" fillId="0" borderId="80" xfId="45" applyFont="1" applyBorder="1" applyAlignment="1">
      <alignment horizontal="left" indent="4"/>
    </xf>
    <xf numFmtId="0" fontId="56" fillId="0" borderId="80" xfId="45" applyFont="1" applyBorder="1"/>
    <xf numFmtId="0" fontId="45" fillId="0" borderId="0" xfId="51" applyFont="1" applyAlignment="1">
      <alignment horizontal="right"/>
    </xf>
    <xf numFmtId="0" fontId="68" fillId="25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3" fillId="25" borderId="15" xfId="0" applyFont="1" applyFill="1" applyBorder="1" applyAlignment="1">
      <alignment horizontal="center" vertical="center"/>
    </xf>
    <xf numFmtId="0" fontId="68" fillId="25" borderId="39" xfId="0" applyFont="1" applyFill="1" applyBorder="1" applyAlignment="1">
      <alignment horizontal="center" vertical="center"/>
    </xf>
    <xf numFmtId="0" fontId="65" fillId="25" borderId="0" xfId="50" applyFont="1" applyFill="1" applyAlignment="1">
      <alignment horizontal="center"/>
    </xf>
    <xf numFmtId="0" fontId="59" fillId="0" borderId="0" xfId="0" applyFont="1"/>
    <xf numFmtId="0" fontId="59" fillId="0" borderId="31" xfId="0" quotePrefix="1" applyFont="1" applyBorder="1" applyAlignment="1">
      <alignment horizontal="center"/>
    </xf>
    <xf numFmtId="16" fontId="59" fillId="0" borderId="31" xfId="0" quotePrefix="1" applyNumberFormat="1" applyFont="1" applyBorder="1" applyAlignment="1">
      <alignment horizontal="center"/>
    </xf>
    <xf numFmtId="16" fontId="59" fillId="0" borderId="0" xfId="0" quotePrefix="1" applyNumberFormat="1" applyFont="1" applyAlignment="1">
      <alignment horizontal="center"/>
    </xf>
    <xf numFmtId="0" fontId="59" fillId="0" borderId="0" xfId="0" quotePrefix="1" applyFont="1" applyAlignment="1">
      <alignment horizontal="center"/>
    </xf>
    <xf numFmtId="0" fontId="60" fillId="0" borderId="20" xfId="0" applyFont="1" applyBorder="1"/>
    <xf numFmtId="0" fontId="60" fillId="0" borderId="0" xfId="0" applyFont="1"/>
    <xf numFmtId="0" fontId="59" fillId="0" borderId="33" xfId="0" applyFont="1" applyBorder="1" applyAlignment="1">
      <alignment horizontal="center"/>
    </xf>
    <xf numFmtId="0" fontId="59" fillId="0" borderId="34" xfId="0" applyFont="1" applyBorder="1" applyAlignment="1">
      <alignment horizontal="center"/>
    </xf>
    <xf numFmtId="0" fontId="59" fillId="0" borderId="34" xfId="0" applyFont="1" applyBorder="1"/>
    <xf numFmtId="0" fontId="59" fillId="0" borderId="0" xfId="0" applyFont="1" applyAlignment="1">
      <alignment horizontal="center"/>
    </xf>
    <xf numFmtId="0" fontId="60" fillId="0" borderId="31" xfId="0" applyFont="1" applyBorder="1"/>
    <xf numFmtId="0" fontId="59" fillId="0" borderId="0" xfId="0" quotePrefix="1" applyFont="1" applyAlignment="1">
      <alignment horizontal="center" vertical="center"/>
    </xf>
    <xf numFmtId="0" fontId="59" fillId="0" borderId="31" xfId="0" quotePrefix="1" applyFont="1" applyBorder="1" applyAlignment="1">
      <alignment horizontal="center" vertical="center"/>
    </xf>
    <xf numFmtId="43" fontId="41" fillId="0" borderId="54" xfId="46" applyFont="1" applyBorder="1"/>
    <xf numFmtId="43" fontId="45" fillId="24" borderId="80" xfId="46" applyFont="1" applyFill="1" applyBorder="1"/>
    <xf numFmtId="43" fontId="45" fillId="24" borderId="54" xfId="46" applyFont="1" applyFill="1" applyBorder="1"/>
    <xf numFmtId="0" fontId="0" fillId="0" borderId="47" xfId="0" applyBorder="1"/>
    <xf numFmtId="0" fontId="62" fillId="25" borderId="82" xfId="0" applyFont="1" applyFill="1" applyBorder="1" applyAlignment="1">
      <alignment horizontal="center" vertical="center" wrapText="1"/>
    </xf>
    <xf numFmtId="0" fontId="62" fillId="25" borderId="83" xfId="0" applyFont="1" applyFill="1" applyBorder="1" applyAlignment="1">
      <alignment horizontal="center" vertical="center"/>
    </xf>
    <xf numFmtId="0" fontId="61" fillId="0" borderId="19" xfId="5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1" fillId="0" borderId="24" xfId="50" applyBorder="1" applyAlignment="1">
      <alignment horizontal="center"/>
    </xf>
    <xf numFmtId="0" fontId="3" fillId="0" borderId="0" xfId="48"/>
    <xf numFmtId="0" fontId="5" fillId="29" borderId="21" xfId="0" applyFont="1" applyFill="1" applyBorder="1" applyAlignment="1">
      <alignment wrapText="1"/>
    </xf>
    <xf numFmtId="0" fontId="4" fillId="0" borderId="19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0" xfId="0" quotePrefix="1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26" borderId="54" xfId="0" applyFont="1" applyFill="1" applyBorder="1"/>
    <xf numFmtId="0" fontId="4" fillId="0" borderId="36" xfId="0" applyFont="1" applyBorder="1"/>
    <xf numFmtId="0" fontId="64" fillId="25" borderId="55" xfId="0" applyFont="1" applyFill="1" applyBorder="1"/>
    <xf numFmtId="0" fontId="4" fillId="0" borderId="54" xfId="0" applyFont="1" applyBorder="1"/>
    <xf numFmtId="0" fontId="4" fillId="27" borderId="54" xfId="0" applyFont="1" applyFill="1" applyBorder="1"/>
    <xf numFmtId="0" fontId="4" fillId="0" borderId="38" xfId="0" quotePrefix="1" applyFont="1" applyBorder="1" applyAlignment="1">
      <alignment horizontal="left"/>
    </xf>
    <xf numFmtId="0" fontId="4" fillId="0" borderId="15" xfId="0" applyFont="1" applyBorder="1"/>
    <xf numFmtId="0" fontId="4" fillId="0" borderId="0" xfId="0" quotePrefix="1" applyFont="1"/>
    <xf numFmtId="43" fontId="4" fillId="0" borderId="0" xfId="28" applyFont="1" applyBorder="1"/>
    <xf numFmtId="43" fontId="4" fillId="27" borderId="0" xfId="28" applyFont="1" applyFill="1" applyBorder="1"/>
    <xf numFmtId="43" fontId="4" fillId="0" borderId="0" xfId="28" applyFont="1" applyFill="1" applyBorder="1"/>
    <xf numFmtId="0" fontId="4" fillId="0" borderId="32" xfId="0" applyFont="1" applyBorder="1"/>
    <xf numFmtId="43" fontId="4" fillId="26" borderId="17" xfId="28" applyFont="1" applyFill="1" applyBorder="1"/>
    <xf numFmtId="43" fontId="4" fillId="26" borderId="22" xfId="28" applyFont="1" applyFill="1" applyBorder="1"/>
    <xf numFmtId="43" fontId="4" fillId="26" borderId="23" xfId="28" applyFont="1" applyFill="1" applyBorder="1"/>
    <xf numFmtId="0" fontId="4" fillId="0" borderId="34" xfId="0" applyFont="1" applyBorder="1"/>
    <xf numFmtId="43" fontId="4" fillId="0" borderId="34" xfId="28" applyFont="1" applyBorder="1"/>
    <xf numFmtId="43" fontId="4" fillId="0" borderId="34" xfId="28" applyFont="1" applyFill="1" applyBorder="1"/>
    <xf numFmtId="0" fontId="4" fillId="0" borderId="35" xfId="0" applyFont="1" applyBorder="1"/>
    <xf numFmtId="43" fontId="4" fillId="0" borderId="0" xfId="28" applyFont="1"/>
    <xf numFmtId="0" fontId="4" fillId="0" borderId="0" xfId="0" quotePrefix="1" applyFont="1" applyAlignment="1">
      <alignment horizontal="center" vertical="center"/>
    </xf>
    <xf numFmtId="43" fontId="4" fillId="0" borderId="0" xfId="28" quotePrefix="1" applyFont="1" applyBorder="1" applyAlignment="1">
      <alignment horizontal="center" vertical="center"/>
    </xf>
    <xf numFmtId="43" fontId="4" fillId="0" borderId="0" xfId="28" quotePrefix="1" applyFont="1" applyBorder="1" applyAlignment="1">
      <alignment horizontal="distributed"/>
    </xf>
    <xf numFmtId="0" fontId="4" fillId="0" borderId="32" xfId="0" quotePrefix="1" applyFont="1" applyBorder="1" applyAlignment="1">
      <alignment horizontal="center"/>
    </xf>
    <xf numFmtId="0" fontId="4" fillId="0" borderId="31" xfId="0" applyFont="1" applyBorder="1"/>
    <xf numFmtId="165" fontId="4" fillId="0" borderId="0" xfId="28" quotePrefix="1" applyNumberFormat="1" applyFont="1" applyBorder="1" applyAlignment="1">
      <alignment horizontal="center" vertical="center"/>
    </xf>
    <xf numFmtId="43" fontId="4" fillId="0" borderId="0" xfId="28" quotePrefix="1" applyFont="1" applyBorder="1" applyAlignment="1">
      <alignment horizontal="center"/>
    </xf>
    <xf numFmtId="0" fontId="4" fillId="0" borderId="32" xfId="0" quotePrefix="1" applyFont="1" applyBorder="1" applyAlignment="1">
      <alignment horizontal="center" vertical="center"/>
    </xf>
    <xf numFmtId="0" fontId="4" fillId="0" borderId="31" xfId="0" quotePrefix="1" applyFont="1" applyBorder="1"/>
    <xf numFmtId="0" fontId="4" fillId="0" borderId="0" xfId="0" quotePrefix="1" applyFont="1" applyAlignment="1">
      <alignment horizontal="distributed"/>
    </xf>
    <xf numFmtId="43" fontId="4" fillId="0" borderId="10" xfId="28" quotePrefix="1" applyFont="1" applyBorder="1" applyAlignment="1">
      <alignment horizontal="center"/>
    </xf>
    <xf numFmtId="0" fontId="4" fillId="0" borderId="31" xfId="0" quotePrefix="1" applyFont="1" applyBorder="1" applyAlignment="1">
      <alignment horizontal="center" vertical="center"/>
    </xf>
    <xf numFmtId="165" fontId="4" fillId="0" borderId="0" xfId="46" applyNumberFormat="1" applyFont="1" applyFill="1" applyBorder="1" applyAlignment="1">
      <alignment vertical="center"/>
    </xf>
    <xf numFmtId="165" fontId="4" fillId="26" borderId="0" xfId="46" applyNumberFormat="1" applyFont="1" applyFill="1" applyBorder="1" applyAlignment="1">
      <alignment vertical="center"/>
    </xf>
    <xf numFmtId="165" fontId="4" fillId="26" borderId="0" xfId="47" applyNumberFormat="1" applyFont="1" applyFill="1" applyBorder="1" applyAlignment="1">
      <alignment horizontal="center" vertical="center"/>
    </xf>
    <xf numFmtId="165" fontId="4" fillId="0" borderId="0" xfId="46" applyNumberFormat="1" applyFont="1" applyFill="1" applyBorder="1" applyAlignment="1">
      <alignment horizontal="left" vertical="center" indent="1"/>
    </xf>
    <xf numFmtId="0" fontId="4" fillId="26" borderId="0" xfId="47" applyNumberFormat="1" applyFont="1" applyFill="1" applyBorder="1" applyAlignment="1">
      <alignment horizontal="center" vertical="center"/>
    </xf>
    <xf numFmtId="165" fontId="4" fillId="0" borderId="0" xfId="46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165" fontId="4" fillId="0" borderId="0" xfId="47" applyNumberFormat="1" applyFont="1" applyFill="1" applyBorder="1" applyAlignment="1">
      <alignment horizontal="center" vertical="center"/>
    </xf>
    <xf numFmtId="0" fontId="4" fillId="0" borderId="0" xfId="47" applyNumberFormat="1" applyFont="1" applyFill="1" applyBorder="1" applyAlignment="1">
      <alignment horizontal="center" vertical="center"/>
    </xf>
    <xf numFmtId="10" fontId="4" fillId="0" borderId="0" xfId="47" applyNumberFormat="1" applyFont="1" applyBorder="1" applyAlignment="1">
      <alignment horizontal="center" vertical="center"/>
    </xf>
    <xf numFmtId="43" fontId="4" fillId="0" borderId="0" xfId="46" applyFont="1" applyFill="1" applyBorder="1" applyAlignment="1">
      <alignment vertical="center"/>
    </xf>
    <xf numFmtId="10" fontId="4" fillId="0" borderId="0" xfId="47" applyNumberFormat="1" applyFont="1" applyFill="1" applyBorder="1" applyAlignment="1">
      <alignment horizontal="center" vertical="center"/>
    </xf>
    <xf numFmtId="43" fontId="4" fillId="0" borderId="0" xfId="46" applyFont="1" applyBorder="1" applyAlignment="1">
      <alignment vertical="center"/>
    </xf>
    <xf numFmtId="0" fontId="6" fillId="0" borderId="0" xfId="45" applyFont="1"/>
    <xf numFmtId="165" fontId="4" fillId="0" borderId="0" xfId="46" applyNumberFormat="1" applyFont="1" applyBorder="1" applyAlignment="1">
      <alignment horizontal="left" vertical="center" indent="1"/>
    </xf>
    <xf numFmtId="0" fontId="63" fillId="25" borderId="32" xfId="0" applyFont="1" applyFill="1" applyBorder="1" applyAlignment="1">
      <alignment horizontal="center"/>
    </xf>
    <xf numFmtId="43" fontId="68" fillId="25" borderId="12" xfId="28" applyFont="1" applyFill="1" applyBorder="1" applyAlignment="1">
      <alignment horizontal="center" vertical="center"/>
    </xf>
    <xf numFmtId="43" fontId="68" fillId="25" borderId="11" xfId="28" applyFont="1" applyFill="1" applyBorder="1" applyAlignment="1">
      <alignment horizontal="center" vertical="center"/>
    </xf>
    <xf numFmtId="0" fontId="69" fillId="25" borderId="11" xfId="0" applyFont="1" applyFill="1" applyBorder="1" applyAlignment="1">
      <alignment horizontal="center"/>
    </xf>
    <xf numFmtId="0" fontId="69" fillId="25" borderId="32" xfId="0" applyFont="1" applyFill="1" applyBorder="1" applyAlignment="1">
      <alignment horizontal="center"/>
    </xf>
    <xf numFmtId="43" fontId="63" fillId="0" borderId="0" xfId="28" quotePrefix="1" applyFont="1" applyFill="1" applyBorder="1" applyAlignment="1">
      <alignment horizontal="center"/>
    </xf>
    <xf numFmtId="0" fontId="63" fillId="0" borderId="0" xfId="0" quotePrefix="1" applyFont="1" applyAlignment="1">
      <alignment horizontal="center"/>
    </xf>
    <xf numFmtId="0" fontId="63" fillId="0" borderId="32" xfId="0" quotePrefix="1" applyFont="1" applyBorder="1" applyAlignment="1">
      <alignment horizontal="center"/>
    </xf>
    <xf numFmtId="0" fontId="63" fillId="25" borderId="50" xfId="0" applyFont="1" applyFill="1" applyBorder="1" applyAlignment="1">
      <alignment horizontal="center"/>
    </xf>
    <xf numFmtId="0" fontId="69" fillId="25" borderId="12" xfId="0" applyFont="1" applyFill="1" applyBorder="1" applyAlignment="1">
      <alignment horizontal="center" vertical="center"/>
    </xf>
    <xf numFmtId="0" fontId="63" fillId="25" borderId="11" xfId="0" applyFont="1" applyFill="1" applyBorder="1" applyAlignment="1">
      <alignment vertical="center"/>
    </xf>
    <xf numFmtId="0" fontId="69" fillId="25" borderId="0" xfId="0" applyFont="1" applyFill="1" applyAlignment="1">
      <alignment horizontal="center"/>
    </xf>
    <xf numFmtId="0" fontId="63" fillId="25" borderId="11" xfId="0" quotePrefix="1" applyFont="1" applyFill="1" applyBorder="1" applyAlignment="1">
      <alignment horizontal="center" vertical="center"/>
    </xf>
    <xf numFmtId="0" fontId="68" fillId="25" borderId="11" xfId="0" applyFont="1" applyFill="1" applyBorder="1" applyAlignment="1">
      <alignment horizontal="center" vertical="center"/>
    </xf>
    <xf numFmtId="0" fontId="68" fillId="25" borderId="15" xfId="0" applyFont="1" applyFill="1" applyBorder="1" applyAlignment="1">
      <alignment horizontal="center" vertical="center"/>
    </xf>
    <xf numFmtId="0" fontId="68" fillId="25" borderId="15" xfId="0" applyFont="1" applyFill="1" applyBorder="1" applyAlignment="1">
      <alignment horizont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left" indent="2"/>
    </xf>
    <xf numFmtId="0" fontId="4" fillId="0" borderId="0" xfId="0" applyFont="1" applyAlignment="1">
      <alignment horizontal="left" indent="2"/>
    </xf>
    <xf numFmtId="43" fontId="4" fillId="26" borderId="17" xfId="28" applyFont="1" applyFill="1" applyBorder="1" applyAlignment="1"/>
    <xf numFmtId="43" fontId="68" fillId="25" borderId="41" xfId="28" applyFont="1" applyFill="1" applyBorder="1" applyAlignment="1">
      <alignment horizontal="center" vertical="center"/>
    </xf>
    <xf numFmtId="43" fontId="68" fillId="25" borderId="37" xfId="28" applyFont="1" applyFill="1" applyBorder="1" applyAlignment="1">
      <alignment horizontal="center" vertical="center"/>
    </xf>
    <xf numFmtId="43" fontId="5" fillId="0" borderId="0" xfId="28" applyFont="1" applyBorder="1" applyAlignment="1">
      <alignment horizontal="right"/>
    </xf>
    <xf numFmtId="43" fontId="5" fillId="0" borderId="0" xfId="28" applyFont="1" applyBorder="1" applyAlignment="1"/>
    <xf numFmtId="0" fontId="63" fillId="25" borderId="53" xfId="0" applyFont="1" applyFill="1" applyBorder="1" applyAlignment="1">
      <alignment horizontal="center" vertical="center"/>
    </xf>
    <xf numFmtId="43" fontId="63" fillId="25" borderId="53" xfId="28" applyFont="1" applyFill="1" applyBorder="1" applyAlignment="1">
      <alignment horizontal="center" vertical="center"/>
    </xf>
    <xf numFmtId="9" fontId="68" fillId="25" borderId="53" xfId="41" applyFont="1" applyFill="1" applyBorder="1" applyAlignment="1">
      <alignment horizontal="center" vertical="center"/>
    </xf>
    <xf numFmtId="43" fontId="63" fillId="25" borderId="29" xfId="28" applyFont="1" applyFill="1" applyBorder="1" applyAlignment="1">
      <alignment horizontal="center" vertical="center"/>
    </xf>
    <xf numFmtId="43" fontId="63" fillId="25" borderId="39" xfId="28" applyFont="1" applyFill="1" applyBorder="1" applyAlignment="1">
      <alignment horizontal="center" vertical="center"/>
    </xf>
    <xf numFmtId="9" fontId="68" fillId="25" borderId="11" xfId="41" applyFont="1" applyFill="1" applyBorder="1" applyAlignment="1">
      <alignment horizontal="center" vertical="center"/>
    </xf>
    <xf numFmtId="43" fontId="63" fillId="25" borderId="11" xfId="28" applyFont="1" applyFill="1" applyBorder="1" applyAlignment="1">
      <alignment horizontal="center" vertical="justify" wrapText="1"/>
    </xf>
    <xf numFmtId="43" fontId="63" fillId="25" borderId="0" xfId="28" applyFont="1" applyFill="1" applyBorder="1" applyAlignment="1">
      <alignment horizontal="center" vertical="justify" wrapText="1"/>
    </xf>
    <xf numFmtId="43" fontId="63" fillId="25" borderId="12" xfId="28" applyFont="1" applyFill="1" applyBorder="1" applyAlignment="1">
      <alignment horizontal="center" vertical="justify" wrapText="1"/>
    </xf>
    <xf numFmtId="43" fontId="4" fillId="0" borderId="81" xfId="46" applyFont="1" applyFill="1" applyBorder="1"/>
    <xf numFmtId="0" fontId="78" fillId="0" borderId="0" xfId="0" applyFont="1"/>
    <xf numFmtId="0" fontId="79" fillId="0" borderId="0" xfId="0" applyFont="1"/>
    <xf numFmtId="0" fontId="5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30" borderId="21" xfId="0" applyFont="1" applyFill="1" applyBorder="1"/>
    <xf numFmtId="0" fontId="5" fillId="30" borderId="21" xfId="0" applyFont="1" applyFill="1" applyBorder="1"/>
    <xf numFmtId="0" fontId="4" fillId="31" borderId="21" xfId="0" applyFont="1" applyFill="1" applyBorder="1"/>
    <xf numFmtId="0" fontId="59" fillId="31" borderId="21" xfId="0" applyFont="1" applyFill="1" applyBorder="1"/>
    <xf numFmtId="0" fontId="4" fillId="0" borderId="21" xfId="0" applyFont="1" applyBorder="1"/>
    <xf numFmtId="0" fontId="5" fillId="29" borderId="21" xfId="0" applyFont="1" applyFill="1" applyBorder="1"/>
    <xf numFmtId="0" fontId="59" fillId="30" borderId="21" xfId="0" applyFont="1" applyFill="1" applyBorder="1"/>
    <xf numFmtId="0" fontId="59" fillId="0" borderId="21" xfId="0" applyFont="1" applyBorder="1"/>
    <xf numFmtId="0" fontId="65" fillId="25" borderId="0" xfId="50" applyFont="1" applyFill="1" applyBorder="1" applyAlignment="1"/>
    <xf numFmtId="0" fontId="65" fillId="0" borderId="0" xfId="50" applyFont="1" applyFill="1" applyBorder="1" applyAlignment="1"/>
    <xf numFmtId="0" fontId="80" fillId="0" borderId="0" xfId="0" applyFont="1"/>
    <xf numFmtId="43" fontId="81" fillId="0" borderId="0" xfId="50" applyNumberFormat="1" applyFont="1" applyFill="1" applyAlignment="1" applyProtection="1">
      <alignment horizontal="right" wrapText="1"/>
      <protection locked="0"/>
    </xf>
    <xf numFmtId="0" fontId="0" fillId="0" borderId="0" xfId="0" applyAlignment="1">
      <alignment horizontal="left"/>
    </xf>
    <xf numFmtId="0" fontId="80" fillId="0" borderId="0" xfId="0" applyFont="1" applyAlignment="1">
      <alignment horizontal="left"/>
    </xf>
    <xf numFmtId="43" fontId="57" fillId="0" borderId="0" xfId="28" applyFont="1" applyAlignment="1">
      <alignment horizontal="left"/>
    </xf>
    <xf numFmtId="0" fontId="85" fillId="0" borderId="0" xfId="0" applyFont="1"/>
    <xf numFmtId="0" fontId="84" fillId="0" borderId="0" xfId="0" applyFont="1"/>
    <xf numFmtId="0" fontId="5" fillId="0" borderId="0" xfId="45" applyFont="1" applyAlignment="1">
      <alignment horizontal="left" vertical="center"/>
    </xf>
    <xf numFmtId="0" fontId="63" fillId="25" borderId="81" xfId="0" applyFont="1" applyFill="1" applyBorder="1" applyAlignment="1">
      <alignment horizontal="center"/>
    </xf>
    <xf numFmtId="43" fontId="0" fillId="0" borderId="0" xfId="46" applyFont="1" applyFill="1" applyBorder="1" applyAlignment="1">
      <alignment vertical="center"/>
    </xf>
    <xf numFmtId="43" fontId="0" fillId="0" borderId="10" xfId="46" applyFont="1" applyFill="1" applyBorder="1" applyAlignment="1">
      <alignment vertical="center"/>
    </xf>
    <xf numFmtId="43" fontId="0" fillId="0" borderId="75" xfId="46" applyFont="1" applyFill="1" applyBorder="1" applyAlignment="1">
      <alignment vertical="center"/>
    </xf>
    <xf numFmtId="0" fontId="0" fillId="0" borderId="19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15" fillId="0" borderId="19" xfId="0" applyFont="1" applyBorder="1"/>
    <xf numFmtId="43" fontId="0" fillId="0" borderId="10" xfId="46" applyFont="1" applyBorder="1" applyAlignment="1">
      <alignment vertical="center"/>
    </xf>
    <xf numFmtId="0" fontId="5" fillId="0" borderId="19" xfId="0" applyFont="1" applyBorder="1" applyAlignment="1">
      <alignment horizontal="left" indent="3"/>
    </xf>
    <xf numFmtId="0" fontId="5" fillId="0" borderId="19" xfId="0" quotePrefix="1" applyFont="1" applyBorder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0" fillId="0" borderId="19" xfId="0" quotePrefix="1" applyBorder="1" applyAlignment="1">
      <alignment horizontal="center" vertical="center"/>
    </xf>
    <xf numFmtId="0" fontId="5" fillId="0" borderId="19" xfId="0" applyFont="1" applyBorder="1" applyAlignment="1">
      <alignment horizontal="left" vertical="center" indent="2"/>
    </xf>
    <xf numFmtId="0" fontId="5" fillId="0" borderId="19" xfId="0" applyFont="1" applyBorder="1"/>
    <xf numFmtId="0" fontId="0" fillId="0" borderId="19" xfId="0" applyBorder="1" applyAlignment="1">
      <alignment horizontal="left" vertical="center" indent="2"/>
    </xf>
    <xf numFmtId="0" fontId="5" fillId="0" borderId="19" xfId="0" quotePrefix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80" fillId="0" borderId="0" xfId="0" applyFont="1" applyAlignment="1">
      <alignment wrapText="1"/>
    </xf>
    <xf numFmtId="43" fontId="4" fillId="0" borderId="10" xfId="28" applyBorder="1"/>
    <xf numFmtId="43" fontId="4" fillId="24" borderId="10" xfId="28" applyFill="1" applyBorder="1"/>
    <xf numFmtId="0" fontId="0" fillId="0" borderId="19" xfId="0" applyBorder="1" applyAlignment="1">
      <alignment horizontal="left" indent="2"/>
    </xf>
    <xf numFmtId="43" fontId="4" fillId="26" borderId="73" xfId="28" applyFill="1" applyBorder="1"/>
    <xf numFmtId="43" fontId="4" fillId="0" borderId="13" xfId="28" applyBorder="1"/>
    <xf numFmtId="43" fontId="4" fillId="0" borderId="16" xfId="28" applyBorder="1"/>
    <xf numFmtId="0" fontId="4" fillId="0" borderId="0" xfId="45" applyFont="1"/>
    <xf numFmtId="43" fontId="5" fillId="0" borderId="10" xfId="46" applyFont="1" applyBorder="1" applyAlignment="1">
      <alignment vertical="center"/>
    </xf>
    <xf numFmtId="0" fontId="4" fillId="0" borderId="31" xfId="0" quotePrefix="1" applyFont="1" applyBorder="1" applyAlignment="1">
      <alignment horizontal="left" indent="2"/>
    </xf>
    <xf numFmtId="43" fontId="0" fillId="26" borderId="22" xfId="0" applyNumberFormat="1" applyFill="1" applyBorder="1"/>
    <xf numFmtId="0" fontId="38" fillId="0" borderId="0" xfId="0" applyFont="1"/>
    <xf numFmtId="0" fontId="59" fillId="0" borderId="31" xfId="0" applyFont="1" applyBorder="1"/>
    <xf numFmtId="43" fontId="68" fillId="25" borderId="91" xfId="28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43" fontId="68" fillId="25" borderId="10" xfId="28" applyFont="1" applyFill="1" applyBorder="1" applyAlignment="1">
      <alignment horizontal="center" vertical="center"/>
    </xf>
    <xf numFmtId="43" fontId="4" fillId="26" borderId="10" xfId="28" applyFill="1" applyBorder="1"/>
    <xf numFmtId="0" fontId="57" fillId="0" borderId="0" xfId="0" quotePrefix="1" applyFont="1"/>
    <xf numFmtId="0" fontId="85" fillId="0" borderId="0" xfId="0" applyFont="1" applyAlignment="1">
      <alignment horizontal="left"/>
    </xf>
    <xf numFmtId="0" fontId="57" fillId="0" borderId="0" xfId="45" applyFont="1"/>
    <xf numFmtId="16" fontId="4" fillId="0" borderId="0" xfId="0" quotePrefix="1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72" fillId="0" borderId="15" xfId="0" applyFont="1" applyBorder="1"/>
    <xf numFmtId="0" fontId="80" fillId="0" borderId="0" xfId="0" quotePrefix="1" applyFont="1"/>
    <xf numFmtId="0" fontId="72" fillId="0" borderId="0" xfId="0" applyFont="1"/>
    <xf numFmtId="0" fontId="80" fillId="0" borderId="15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5" fillId="0" borderId="15" xfId="0" applyFont="1" applyBorder="1" applyAlignment="1">
      <alignment horizontal="left" indent="2"/>
    </xf>
    <xf numFmtId="0" fontId="0" fillId="0" borderId="20" xfId="0" applyBorder="1" applyAlignment="1">
      <alignment horizontal="center"/>
    </xf>
    <xf numFmtId="2" fontId="4" fillId="0" borderId="0" xfId="0" quotePrefix="1" applyNumberFormat="1" applyFont="1" applyAlignment="1">
      <alignment horizontal="center"/>
    </xf>
    <xf numFmtId="2" fontId="0" fillId="0" borderId="0" xfId="0" quotePrefix="1" applyNumberFormat="1"/>
    <xf numFmtId="2" fontId="0" fillId="0" borderId="0" xfId="0" applyNumberFormat="1"/>
    <xf numFmtId="2" fontId="0" fillId="0" borderId="0" xfId="0" quotePrefix="1" applyNumberFormat="1" applyAlignment="1">
      <alignment horizontal="left"/>
    </xf>
    <xf numFmtId="0" fontId="0" fillId="0" borderId="92" xfId="0" applyBorder="1"/>
    <xf numFmtId="0" fontId="0" fillId="0" borderId="93" xfId="0" applyBorder="1"/>
    <xf numFmtId="0" fontId="91" fillId="33" borderId="0" xfId="50" applyFont="1" applyFill="1" applyBorder="1" applyAlignment="1"/>
    <xf numFmtId="0" fontId="17" fillId="0" borderId="0" xfId="59"/>
    <xf numFmtId="0" fontId="35" fillId="0" borderId="0" xfId="59" applyFont="1"/>
    <xf numFmtId="0" fontId="45" fillId="0" borderId="31" xfId="59" applyFont="1" applyBorder="1"/>
    <xf numFmtId="0" fontId="45" fillId="0" borderId="0" xfId="59" applyFont="1"/>
    <xf numFmtId="0" fontId="45" fillId="0" borderId="32" xfId="59" applyFont="1" applyBorder="1"/>
    <xf numFmtId="0" fontId="59" fillId="0" borderId="31" xfId="59" applyFont="1" applyBorder="1"/>
    <xf numFmtId="0" fontId="59" fillId="0" borderId="0" xfId="59" applyFont="1"/>
    <xf numFmtId="0" fontId="47" fillId="0" borderId="0" xfId="59" applyFont="1"/>
    <xf numFmtId="3" fontId="45" fillId="0" borderId="20" xfId="59" applyNumberFormat="1" applyFont="1" applyBorder="1"/>
    <xf numFmtId="0" fontId="59" fillId="0" borderId="0" xfId="59" applyFont="1" applyAlignment="1">
      <alignment horizontal="left"/>
    </xf>
    <xf numFmtId="0" fontId="45" fillId="0" borderId="20" xfId="59" applyFont="1" applyBorder="1"/>
    <xf numFmtId="0" fontId="60" fillId="0" borderId="31" xfId="59" applyFont="1" applyBorder="1" applyAlignment="1">
      <alignment horizontal="left"/>
    </xf>
    <xf numFmtId="0" fontId="76" fillId="0" borderId="0" xfId="59" applyFont="1"/>
    <xf numFmtId="0" fontId="59" fillId="0" borderId="20" xfId="59" applyFont="1" applyBorder="1"/>
    <xf numFmtId="3" fontId="59" fillId="0" borderId="20" xfId="59" applyNumberFormat="1" applyFont="1" applyBorder="1"/>
    <xf numFmtId="3" fontId="17" fillId="0" borderId="0" xfId="59" applyNumberFormat="1"/>
    <xf numFmtId="0" fontId="60" fillId="0" borderId="31" xfId="59" applyFont="1" applyBorder="1"/>
    <xf numFmtId="0" fontId="60" fillId="0" borderId="0" xfId="59" applyFont="1"/>
    <xf numFmtId="0" fontId="48" fillId="0" borderId="33" xfId="59" applyFont="1" applyBorder="1"/>
    <xf numFmtId="0" fontId="46" fillId="0" borderId="34" xfId="59" applyFont="1" applyBorder="1"/>
    <xf numFmtId="0" fontId="46" fillId="0" borderId="35" xfId="59" applyFont="1" applyBorder="1"/>
    <xf numFmtId="0" fontId="36" fillId="0" borderId="0" xfId="59" applyFont="1"/>
    <xf numFmtId="0" fontId="57" fillId="0" borderId="0" xfId="59" applyFont="1"/>
    <xf numFmtId="0" fontId="46" fillId="0" borderId="0" xfId="59" applyFont="1"/>
    <xf numFmtId="0" fontId="65" fillId="25" borderId="0" xfId="61" applyFont="1" applyFill="1" applyBorder="1" applyAlignment="1">
      <alignment horizontal="center"/>
    </xf>
    <xf numFmtId="0" fontId="34" fillId="0" borderId="0" xfId="59" applyFont="1"/>
    <xf numFmtId="0" fontId="94" fillId="0" borderId="0" xfId="38" applyFont="1" applyAlignment="1">
      <alignment horizontal="right"/>
    </xf>
    <xf numFmtId="0" fontId="95" fillId="0" borderId="0" xfId="48" applyFont="1"/>
    <xf numFmtId="0" fontId="94" fillId="0" borderId="0" xfId="38" applyFont="1"/>
    <xf numFmtId="43" fontId="94" fillId="0" borderId="0" xfId="28" applyFont="1" applyFill="1" applyAlignment="1"/>
    <xf numFmtId="0" fontId="5" fillId="0" borderId="0" xfId="38" applyFont="1" applyAlignment="1">
      <alignment horizontal="left"/>
    </xf>
    <xf numFmtId="43" fontId="5" fillId="0" borderId="0" xfId="28" applyFont="1" applyFill="1" applyAlignment="1">
      <alignment horizontal="left"/>
    </xf>
    <xf numFmtId="0" fontId="4" fillId="0" borderId="0" xfId="38" applyFont="1"/>
    <xf numFmtId="0" fontId="5" fillId="0" borderId="94" xfId="38" applyFont="1" applyBorder="1" applyAlignment="1">
      <alignment horizontal="center" vertical="center"/>
    </xf>
    <xf numFmtId="0" fontId="5" fillId="0" borderId="94" xfId="38" applyFont="1" applyBorder="1" applyAlignment="1">
      <alignment horizontal="center" vertical="justify" wrapText="1"/>
    </xf>
    <xf numFmtId="49" fontId="5" fillId="0" borderId="80" xfId="38" applyNumberFormat="1" applyFont="1" applyBorder="1" applyAlignment="1">
      <alignment horizontal="left"/>
    </xf>
    <xf numFmtId="0" fontId="4" fillId="0" borderId="77" xfId="38" applyFont="1" applyBorder="1" applyAlignment="1">
      <alignment horizontal="left"/>
    </xf>
    <xf numFmtId="0" fontId="4" fillId="0" borderId="20" xfId="38" applyFont="1" applyBorder="1" applyAlignment="1">
      <alignment horizontal="left"/>
    </xf>
    <xf numFmtId="0" fontId="4" fillId="0" borderId="80" xfId="38" applyFont="1" applyBorder="1" applyAlignment="1">
      <alignment horizontal="left"/>
    </xf>
    <xf numFmtId="0" fontId="4" fillId="0" borderId="0" xfId="38" applyFont="1" applyAlignment="1">
      <alignment horizontal="left"/>
    </xf>
    <xf numFmtId="0" fontId="5" fillId="0" borderId="77" xfId="38" applyFont="1" applyBorder="1" applyAlignment="1">
      <alignment horizontal="left"/>
    </xf>
    <xf numFmtId="0" fontId="5" fillId="0" borderId="20" xfId="38" applyFont="1" applyBorder="1" applyAlignment="1">
      <alignment horizontal="left"/>
    </xf>
    <xf numFmtId="0" fontId="5" fillId="0" borderId="80" xfId="38" applyFont="1" applyBorder="1" applyAlignment="1">
      <alignment horizontal="left"/>
    </xf>
    <xf numFmtId="0" fontId="5" fillId="35" borderId="95" xfId="38" applyFont="1" applyFill="1" applyBorder="1" applyAlignment="1">
      <alignment horizontal="left"/>
    </xf>
    <xf numFmtId="0" fontId="5" fillId="35" borderId="17" xfId="38" applyFont="1" applyFill="1" applyBorder="1" applyAlignment="1">
      <alignment horizontal="left"/>
    </xf>
    <xf numFmtId="0" fontId="96" fillId="0" borderId="0" xfId="38" applyFont="1" applyAlignment="1">
      <alignment horizontal="left"/>
    </xf>
    <xf numFmtId="43" fontId="94" fillId="0" borderId="0" xfId="38" applyNumberFormat="1" applyFont="1"/>
    <xf numFmtId="0" fontId="96" fillId="0" borderId="0" xfId="38" applyFont="1"/>
    <xf numFmtId="43" fontId="94" fillId="0" borderId="0" xfId="28" applyFont="1" applyFill="1" applyBorder="1" applyAlignment="1"/>
    <xf numFmtId="43" fontId="96" fillId="0" borderId="0" xfId="28" applyFont="1" applyFill="1" applyBorder="1" applyAlignment="1"/>
    <xf numFmtId="0" fontId="97" fillId="0" borderId="0" xfId="38" applyFont="1" applyAlignment="1">
      <alignment horizontal="left"/>
    </xf>
    <xf numFmtId="0" fontId="4" fillId="0" borderId="31" xfId="0" applyFont="1" applyBorder="1" applyAlignment="1">
      <alignment horizontal="left"/>
    </xf>
    <xf numFmtId="0" fontId="63" fillId="25" borderId="10" xfId="0" applyFont="1" applyFill="1" applyBorder="1" applyAlignment="1">
      <alignment horizontal="center" vertical="center"/>
    </xf>
    <xf numFmtId="164" fontId="5" fillId="24" borderId="17" xfId="45" applyNumberFormat="1" applyFont="1" applyFill="1" applyBorder="1" applyAlignment="1">
      <alignment vertical="center"/>
    </xf>
    <xf numFmtId="164" fontId="7" fillId="24" borderId="17" xfId="45" applyNumberFormat="1" applyFill="1" applyBorder="1" applyAlignment="1">
      <alignment vertical="center"/>
    </xf>
    <xf numFmtId="0" fontId="62" fillId="25" borderId="94" xfId="0" applyFont="1" applyFill="1" applyBorder="1" applyAlignment="1">
      <alignment horizontal="center" vertical="center"/>
    </xf>
    <xf numFmtId="0" fontId="63" fillId="25" borderId="10" xfId="45" applyFont="1" applyFill="1" applyBorder="1" applyAlignment="1">
      <alignment horizontal="center"/>
    </xf>
    <xf numFmtId="0" fontId="5" fillId="0" borderId="19" xfId="45" applyFont="1" applyBorder="1" applyAlignment="1">
      <alignment horizontal="left"/>
    </xf>
    <xf numFmtId="0" fontId="7" fillId="0" borderId="0" xfId="45" quotePrefix="1" applyAlignment="1">
      <alignment horizontal="center"/>
    </xf>
    <xf numFmtId="0" fontId="7" fillId="0" borderId="10" xfId="45" quotePrefix="1" applyBorder="1" applyAlignment="1">
      <alignment horizontal="center"/>
    </xf>
    <xf numFmtId="0" fontId="7" fillId="0" borderId="19" xfId="45" quotePrefix="1" applyBorder="1" applyAlignment="1">
      <alignment horizontal="center"/>
    </xf>
    <xf numFmtId="164" fontId="7" fillId="24" borderId="0" xfId="45" applyNumberFormat="1" applyFill="1" applyAlignment="1">
      <alignment vertical="center"/>
    </xf>
    <xf numFmtId="43" fontId="4" fillId="24" borderId="10" xfId="28" applyFont="1" applyFill="1" applyBorder="1"/>
    <xf numFmtId="164" fontId="5" fillId="24" borderId="73" xfId="45" applyNumberFormat="1" applyFont="1" applyFill="1" applyBorder="1" applyAlignment="1">
      <alignment vertical="center"/>
    </xf>
    <xf numFmtId="164" fontId="7" fillId="24" borderId="73" xfId="45" applyNumberFormat="1" applyFill="1" applyBorder="1" applyAlignment="1">
      <alignment vertical="center"/>
    </xf>
    <xf numFmtId="0" fontId="5" fillId="0" borderId="24" xfId="45" applyFont="1" applyBorder="1" applyAlignment="1">
      <alignment horizontal="right"/>
    </xf>
    <xf numFmtId="0" fontId="5" fillId="0" borderId="13" xfId="45" applyFont="1" applyBorder="1" applyAlignment="1">
      <alignment horizontal="right"/>
    </xf>
    <xf numFmtId="43" fontId="0" fillId="0" borderId="13" xfId="46" applyFont="1" applyBorder="1"/>
    <xf numFmtId="0" fontId="7" fillId="0" borderId="13" xfId="45" applyBorder="1"/>
    <xf numFmtId="43" fontId="0" fillId="0" borderId="16" xfId="46" applyFont="1" applyBorder="1"/>
    <xf numFmtId="0" fontId="5" fillId="0" borderId="0" xfId="45" quotePrefix="1" applyFont="1" applyAlignment="1">
      <alignment horizontal="left"/>
    </xf>
    <xf numFmtId="164" fontId="63" fillId="27" borderId="0" xfId="45" applyNumberFormat="1" applyFont="1" applyFill="1" applyAlignment="1">
      <alignment vertical="center"/>
    </xf>
    <xf numFmtId="43" fontId="63" fillId="27" borderId="10" xfId="28" applyFont="1" applyFill="1" applyBorder="1"/>
    <xf numFmtId="164" fontId="7" fillId="27" borderId="0" xfId="45" applyNumberFormat="1" applyFill="1" applyAlignment="1">
      <alignment vertical="center"/>
    </xf>
    <xf numFmtId="43" fontId="4" fillId="27" borderId="10" xfId="28" applyFont="1" applyFill="1" applyBorder="1"/>
    <xf numFmtId="0" fontId="68" fillId="25" borderId="11" xfId="0" applyFont="1" applyFill="1" applyBorder="1" applyAlignment="1">
      <alignment horizontal="distributed" vertical="center"/>
    </xf>
    <xf numFmtId="0" fontId="68" fillId="25" borderId="18" xfId="0" applyFont="1" applyFill="1" applyBorder="1" applyAlignment="1">
      <alignment horizontal="center" vertical="center"/>
    </xf>
    <xf numFmtId="0" fontId="68" fillId="25" borderId="18" xfId="0" applyFont="1" applyFill="1" applyBorder="1" applyAlignment="1">
      <alignment horizontal="center"/>
    </xf>
    <xf numFmtId="0" fontId="69" fillId="25" borderId="81" xfId="0" applyFont="1" applyFill="1" applyBorder="1" applyAlignment="1">
      <alignment horizontal="center"/>
    </xf>
    <xf numFmtId="43" fontId="0" fillId="0" borderId="0" xfId="0" applyNumberFormat="1"/>
    <xf numFmtId="43" fontId="5" fillId="0" borderId="0" xfId="28" applyFont="1" applyBorder="1"/>
    <xf numFmtId="0" fontId="5" fillId="0" borderId="19" xfId="0" quotePrefix="1" applyFont="1" applyBorder="1" applyAlignment="1">
      <alignment horizontal="center"/>
    </xf>
    <xf numFmtId="43" fontId="0" fillId="26" borderId="10" xfId="0" applyNumberFormat="1" applyFill="1" applyBorder="1"/>
    <xf numFmtId="0" fontId="0" fillId="0" borderId="94" xfId="0" applyBorder="1"/>
    <xf numFmtId="0" fontId="63" fillId="25" borderId="94" xfId="0" applyFont="1" applyFill="1" applyBorder="1" applyAlignment="1">
      <alignment horizontal="center" vertical="center"/>
    </xf>
    <xf numFmtId="43" fontId="0" fillId="0" borderId="94" xfId="28" applyFont="1" applyFill="1" applyBorder="1"/>
    <xf numFmtId="0" fontId="68" fillId="25" borderId="9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8" fillId="25" borderId="21" xfId="0" applyFont="1" applyFill="1" applyBorder="1" applyAlignment="1">
      <alignment horizontal="center" vertical="center"/>
    </xf>
    <xf numFmtId="0" fontId="63" fillId="25" borderId="102" xfId="0" applyFont="1" applyFill="1" applyBorder="1" applyAlignment="1">
      <alignment horizontal="center" vertical="center"/>
    </xf>
    <xf numFmtId="43" fontId="0" fillId="0" borderId="109" xfId="28" applyFont="1" applyFill="1" applyBorder="1"/>
    <xf numFmtId="0" fontId="68" fillId="25" borderId="102" xfId="0" applyFont="1" applyFill="1" applyBorder="1" applyAlignment="1">
      <alignment horizontal="center"/>
    </xf>
    <xf numFmtId="0" fontId="63" fillId="25" borderId="102" xfId="0" applyFont="1" applyFill="1" applyBorder="1" applyAlignment="1">
      <alignment horizontal="center"/>
    </xf>
    <xf numFmtId="0" fontId="82" fillId="32" borderId="120" xfId="0" applyFont="1" applyFill="1" applyBorder="1" applyAlignment="1">
      <alignment horizontal="center"/>
    </xf>
    <xf numFmtId="0" fontId="82" fillId="32" borderId="120" xfId="0" applyFont="1" applyFill="1" applyBorder="1" applyAlignment="1">
      <alignment horizontal="left"/>
    </xf>
    <xf numFmtId="0" fontId="68" fillId="25" borderId="102" xfId="0" applyFont="1" applyFill="1" applyBorder="1" applyAlignment="1">
      <alignment horizontal="center" vertical="center"/>
    </xf>
    <xf numFmtId="43" fontId="68" fillId="25" borderId="102" xfId="28" applyFont="1" applyFill="1" applyBorder="1" applyAlignment="1">
      <alignment horizontal="center" vertical="center"/>
    </xf>
    <xf numFmtId="0" fontId="5" fillId="35" borderId="121" xfId="38" applyFont="1" applyFill="1" applyBorder="1" applyAlignment="1">
      <alignment horizontal="center" vertical="center"/>
    </xf>
    <xf numFmtId="0" fontId="10" fillId="0" borderId="120" xfId="0" applyFont="1" applyBorder="1" applyAlignment="1">
      <alignment horizontal="center"/>
    </xf>
    <xf numFmtId="0" fontId="63" fillId="25" borderId="14" xfId="0" quotePrefix="1" applyFont="1" applyFill="1" applyBorder="1" applyAlignment="1">
      <alignment horizontal="center" vertical="center"/>
    </xf>
    <xf numFmtId="0" fontId="0" fillId="0" borderId="19" xfId="0" quotePrefix="1" applyBorder="1"/>
    <xf numFmtId="0" fontId="62" fillId="25" borderId="123" xfId="0" applyFont="1" applyFill="1" applyBorder="1" applyAlignment="1">
      <alignment vertical="center" wrapText="1"/>
    </xf>
    <xf numFmtId="0" fontId="62" fillId="25" borderId="124" xfId="0" applyFont="1" applyFill="1" applyBorder="1" applyAlignment="1">
      <alignment horizontal="center" vertical="center" wrapText="1"/>
    </xf>
    <xf numFmtId="43" fontId="4" fillId="26" borderId="76" xfId="28" applyFill="1" applyBorder="1"/>
    <xf numFmtId="0" fontId="69" fillId="25" borderId="10" xfId="45" applyFont="1" applyFill="1" applyBorder="1" applyAlignment="1">
      <alignment horizontal="center"/>
    </xf>
    <xf numFmtId="0" fontId="65" fillId="0" borderId="0" xfId="50" applyFont="1" applyFill="1" applyBorder="1" applyAlignment="1">
      <alignment horizontal="center"/>
    </xf>
    <xf numFmtId="0" fontId="63" fillId="25" borderId="81" xfId="0" applyFont="1" applyFill="1" applyBorder="1" applyAlignment="1">
      <alignment horizontal="center" vertical="center" wrapText="1"/>
    </xf>
    <xf numFmtId="0" fontId="63" fillId="25" borderId="18" xfId="0" applyFont="1" applyFill="1" applyBorder="1" applyAlignment="1">
      <alignment horizontal="center"/>
    </xf>
    <xf numFmtId="0" fontId="62" fillId="25" borderId="124" xfId="0" applyFont="1" applyFill="1" applyBorder="1" applyAlignment="1">
      <alignment vertical="center" wrapText="1"/>
    </xf>
    <xf numFmtId="0" fontId="63" fillId="25" borderId="91" xfId="0" applyFont="1" applyFill="1" applyBorder="1" applyAlignment="1">
      <alignment horizontal="center"/>
    </xf>
    <xf numFmtId="0" fontId="68" fillId="25" borderId="0" xfId="0" applyFont="1" applyFill="1" applyAlignment="1">
      <alignment horizontal="center"/>
    </xf>
    <xf numFmtId="0" fontId="63" fillId="25" borderId="0" xfId="0" quotePrefix="1" applyFont="1" applyFill="1" applyAlignment="1">
      <alignment horizontal="center"/>
    </xf>
    <xf numFmtId="15" fontId="63" fillId="25" borderId="10" xfId="0" applyNumberFormat="1" applyFont="1" applyFill="1" applyBorder="1" applyAlignment="1">
      <alignment horizontal="center"/>
    </xf>
    <xf numFmtId="0" fontId="63" fillId="25" borderId="22" xfId="0" quotePrefix="1" applyFont="1" applyFill="1" applyBorder="1" applyAlignment="1">
      <alignment horizontal="center"/>
    </xf>
    <xf numFmtId="43" fontId="63" fillId="25" borderId="91" xfId="28" applyFont="1" applyFill="1" applyBorder="1" applyAlignment="1">
      <alignment horizontal="center" vertical="center"/>
    </xf>
    <xf numFmtId="0" fontId="63" fillId="25" borderId="79" xfId="0" applyFont="1" applyFill="1" applyBorder="1" applyAlignment="1">
      <alignment horizontal="center" vertical="center"/>
    </xf>
    <xf numFmtId="0" fontId="63" fillId="25" borderId="10" xfId="0" applyFont="1" applyFill="1" applyBorder="1" applyAlignment="1">
      <alignment horizontal="center"/>
    </xf>
    <xf numFmtId="0" fontId="69" fillId="25" borderId="10" xfId="0" applyFont="1" applyFill="1" applyBorder="1" applyAlignment="1">
      <alignment horizontal="center"/>
    </xf>
    <xf numFmtId="43" fontId="0" fillId="0" borderId="0" xfId="46" applyFont="1" applyFill="1" applyBorder="1"/>
    <xf numFmtId="43" fontId="63" fillId="0" borderId="0" xfId="46" applyFont="1" applyFill="1" applyBorder="1"/>
    <xf numFmtId="0" fontId="63" fillId="25" borderId="0" xfId="45" applyFont="1" applyFill="1" applyAlignment="1">
      <alignment horizontal="center" vertical="center"/>
    </xf>
    <xf numFmtId="0" fontId="63" fillId="25" borderId="0" xfId="45" applyFont="1" applyFill="1" applyAlignment="1">
      <alignment horizontal="center"/>
    </xf>
    <xf numFmtId="0" fontId="63" fillId="25" borderId="0" xfId="45" quotePrefix="1" applyFont="1" applyFill="1" applyAlignment="1">
      <alignment horizontal="center" vertical="center"/>
    </xf>
    <xf numFmtId="0" fontId="63" fillId="0" borderId="0" xfId="45" applyFont="1"/>
    <xf numFmtId="0" fontId="63" fillId="25" borderId="121" xfId="0" applyFont="1" applyFill="1" applyBorder="1"/>
    <xf numFmtId="43" fontId="4" fillId="0" borderId="0" xfId="28" applyFill="1" applyBorder="1"/>
    <xf numFmtId="43" fontId="4" fillId="0" borderId="32" xfId="28" applyFill="1" applyBorder="1"/>
    <xf numFmtId="43" fontId="4" fillId="0" borderId="34" xfId="28" applyFill="1" applyBorder="1"/>
    <xf numFmtId="43" fontId="4" fillId="0" borderId="35" xfId="28" applyFill="1" applyBorder="1"/>
    <xf numFmtId="0" fontId="4" fillId="0" borderId="17" xfId="0" applyFont="1" applyBorder="1"/>
    <xf numFmtId="43" fontId="4" fillId="0" borderId="62" xfId="28" applyFont="1" applyFill="1" applyBorder="1"/>
    <xf numFmtId="0" fontId="15" fillId="0" borderId="31" xfId="0" applyFont="1" applyBorder="1" applyAlignment="1">
      <alignment horizontal="left"/>
    </xf>
    <xf numFmtId="0" fontId="70" fillId="25" borderId="10" xfId="0" applyFont="1" applyFill="1" applyBorder="1" applyAlignment="1">
      <alignment horizontal="center" vertical="center"/>
    </xf>
    <xf numFmtId="43" fontId="68" fillId="25" borderId="21" xfId="28" applyFont="1" applyFill="1" applyBorder="1" applyAlignment="1">
      <alignment horizontal="center" vertical="center"/>
    </xf>
    <xf numFmtId="43" fontId="4" fillId="0" borderId="13" xfId="28" applyFill="1" applyBorder="1"/>
    <xf numFmtId="43" fontId="4" fillId="0" borderId="0" xfId="28" applyFill="1"/>
    <xf numFmtId="43" fontId="0" fillId="26" borderId="75" xfId="28" applyFont="1" applyFill="1" applyBorder="1"/>
    <xf numFmtId="43" fontId="5" fillId="26" borderId="73" xfId="28" applyFont="1" applyFill="1" applyBorder="1"/>
    <xf numFmtId="0" fontId="62" fillId="25" borderId="81" xfId="0" applyFont="1" applyFill="1" applyBorder="1" applyAlignment="1">
      <alignment horizontal="center"/>
    </xf>
    <xf numFmtId="43" fontId="4" fillId="0" borderId="10" xfId="28" applyFill="1" applyBorder="1"/>
    <xf numFmtId="43" fontId="4" fillId="0" borderId="16" xfId="28" applyFill="1" applyBorder="1"/>
    <xf numFmtId="43" fontId="4" fillId="0" borderId="0" xfId="28" quotePrefix="1" applyFill="1" applyBorder="1" applyAlignment="1">
      <alignment horizontal="center"/>
    </xf>
    <xf numFmtId="43" fontId="4" fillId="0" borderId="32" xfId="28" quotePrefix="1" applyFont="1" applyFill="1" applyBorder="1" applyAlignment="1">
      <alignment horizontal="center"/>
    </xf>
    <xf numFmtId="0" fontId="63" fillId="25" borderId="45" xfId="0" applyFont="1" applyFill="1" applyBorder="1" applyAlignment="1">
      <alignment horizontal="center"/>
    </xf>
    <xf numFmtId="0" fontId="63" fillId="25" borderId="15" xfId="0" applyFont="1" applyFill="1" applyBorder="1" applyAlignment="1">
      <alignment horizontal="center" wrapText="1"/>
    </xf>
    <xf numFmtId="43" fontId="5" fillId="0" borderId="10" xfId="28" applyFont="1" applyFill="1" applyBorder="1" applyAlignment="1"/>
    <xf numFmtId="43" fontId="68" fillId="25" borderId="15" xfId="28" applyFont="1" applyFill="1" applyBorder="1" applyAlignment="1">
      <alignment horizontal="center" vertical="center"/>
    </xf>
    <xf numFmtId="43" fontId="68" fillId="25" borderId="18" xfId="28" applyFont="1" applyFill="1" applyBorder="1" applyAlignment="1">
      <alignment horizontal="center" vertical="center"/>
    </xf>
    <xf numFmtId="43" fontId="68" fillId="25" borderId="18" xfId="28" quotePrefix="1" applyFont="1" applyFill="1" applyBorder="1" applyAlignment="1">
      <alignment horizontal="center" vertical="center"/>
    </xf>
    <xf numFmtId="0" fontId="62" fillId="25" borderId="0" xfId="0" applyFont="1" applyFill="1" applyAlignment="1">
      <alignment horizontal="center" vertical="center"/>
    </xf>
    <xf numFmtId="43" fontId="68" fillId="25" borderId="75" xfId="28" quotePrefix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68" fillId="25" borderId="121" xfId="0" applyFont="1" applyFill="1" applyBorder="1" applyAlignment="1">
      <alignment horizontal="center" vertical="center"/>
    </xf>
    <xf numFmtId="43" fontId="68" fillId="25" borderId="98" xfId="28" applyFont="1" applyFill="1" applyBorder="1" applyAlignment="1">
      <alignment horizontal="center" vertical="center" wrapText="1"/>
    </xf>
    <xf numFmtId="43" fontId="63" fillId="25" borderId="10" xfId="28" applyFont="1" applyFill="1" applyBorder="1" applyAlignment="1">
      <alignment horizontal="center" vertical="center"/>
    </xf>
    <xf numFmtId="0" fontId="62" fillId="25" borderId="44" xfId="0" applyFont="1" applyFill="1" applyBorder="1" applyAlignment="1">
      <alignment horizontal="center" vertical="center"/>
    </xf>
    <xf numFmtId="0" fontId="62" fillId="25" borderId="12" xfId="0" applyFont="1" applyFill="1" applyBorder="1" applyAlignment="1">
      <alignment horizontal="center" vertical="center"/>
    </xf>
    <xf numFmtId="0" fontId="0" fillId="0" borderId="0" xfId="45" applyFont="1"/>
    <xf numFmtId="0" fontId="103" fillId="0" borderId="0" xfId="0" applyFont="1"/>
    <xf numFmtId="43" fontId="81" fillId="0" borderId="0" xfId="50" applyNumberFormat="1" applyFont="1" applyFill="1" applyAlignment="1" applyProtection="1">
      <alignment horizontal="left" wrapText="1"/>
      <protection locked="0"/>
    </xf>
    <xf numFmtId="0" fontId="62" fillId="0" borderId="0" xfId="0" applyFont="1" applyAlignment="1">
      <alignment horizontal="center" vertical="center"/>
    </xf>
    <xf numFmtId="0" fontId="62" fillId="0" borderId="0" xfId="55" applyNumberFormat="1" applyFont="1" applyFill="1" applyBorder="1" applyAlignment="1">
      <alignment horizontal="center"/>
    </xf>
    <xf numFmtId="0" fontId="4" fillId="0" borderId="0" xfId="56"/>
    <xf numFmtId="164" fontId="4" fillId="0" borderId="0" xfId="56" applyNumberFormat="1"/>
    <xf numFmtId="0" fontId="5" fillId="0" borderId="0" xfId="56" applyFont="1"/>
    <xf numFmtId="43" fontId="62" fillId="0" borderId="0" xfId="55" applyFont="1" applyFill="1" applyBorder="1" applyAlignment="1">
      <alignment vertical="center"/>
    </xf>
    <xf numFmtId="43" fontId="62" fillId="0" borderId="0" xfId="55" applyFont="1" applyBorder="1" applyAlignment="1">
      <alignment vertical="center"/>
    </xf>
    <xf numFmtId="0" fontId="62" fillId="0" borderId="0" xfId="55" applyNumberFormat="1" applyFont="1" applyBorder="1" applyAlignment="1">
      <alignment horizontal="center"/>
    </xf>
    <xf numFmtId="0" fontId="62" fillId="25" borderId="78" xfId="56" applyFont="1" applyFill="1" applyBorder="1" applyAlignment="1">
      <alignment horizontal="center" vertical="center" wrapText="1"/>
    </xf>
    <xf numFmtId="0" fontId="62" fillId="25" borderId="79" xfId="56" applyFont="1" applyFill="1" applyBorder="1" applyAlignment="1">
      <alignment horizontal="center" vertical="center" wrapText="1"/>
    </xf>
    <xf numFmtId="0" fontId="0" fillId="28" borderId="0" xfId="0" applyFill="1"/>
    <xf numFmtId="0" fontId="105" fillId="0" borderId="0" xfId="0" applyFont="1"/>
    <xf numFmtId="0" fontId="68" fillId="25" borderId="0" xfId="0" applyFont="1" applyFill="1" applyAlignment="1">
      <alignment horizontal="center" vertical="center"/>
    </xf>
    <xf numFmtId="43" fontId="5" fillId="26" borderId="23" xfId="28" applyFont="1" applyFill="1" applyBorder="1" applyAlignment="1"/>
    <xf numFmtId="0" fontId="63" fillId="25" borderId="61" xfId="0" quotePrefix="1" applyFont="1" applyFill="1" applyBorder="1" applyAlignment="1">
      <alignment horizontal="center"/>
    </xf>
    <xf numFmtId="0" fontId="63" fillId="25" borderId="90" xfId="0" quotePrefix="1" applyFont="1" applyFill="1" applyBorder="1" applyAlignment="1">
      <alignment horizontal="center"/>
    </xf>
    <xf numFmtId="0" fontId="63" fillId="25" borderId="87" xfId="0" quotePrefix="1" applyFont="1" applyFill="1" applyBorder="1" applyAlignment="1">
      <alignment horizontal="center"/>
    </xf>
    <xf numFmtId="0" fontId="63" fillId="25" borderId="87" xfId="45" quotePrefix="1" applyFont="1" applyFill="1" applyBorder="1" applyAlignment="1">
      <alignment horizontal="center"/>
    </xf>
    <xf numFmtId="0" fontId="0" fillId="0" borderId="19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63" fillId="0" borderId="0" xfId="0" quotePrefix="1" applyFont="1" applyAlignment="1">
      <alignment horizontal="center" vertical="center"/>
    </xf>
    <xf numFmtId="0" fontId="4" fillId="0" borderId="19" xfId="0" quotePrefix="1" applyFont="1" applyBorder="1" applyAlignment="1">
      <alignment horizontal="center"/>
    </xf>
    <xf numFmtId="0" fontId="88" fillId="0" borderId="0" xfId="0" applyFont="1"/>
    <xf numFmtId="0" fontId="5" fillId="0" borderId="10" xfId="0" applyFont="1" applyBorder="1"/>
    <xf numFmtId="0" fontId="16" fillId="0" borderId="0" xfId="0" applyFont="1" applyAlignment="1">
      <alignment horizontal="left"/>
    </xf>
    <xf numFmtId="43" fontId="0" fillId="0" borderId="17" xfId="28" applyFont="1" applyFill="1" applyBorder="1"/>
    <xf numFmtId="43" fontId="5" fillId="0" borderId="0" xfId="28" applyFont="1" applyFill="1" applyBorder="1" applyAlignment="1">
      <alignment horizontal="right"/>
    </xf>
    <xf numFmtId="0" fontId="63" fillId="25" borderId="76" xfId="0" quotePrefix="1" applyFont="1" applyFill="1" applyBorder="1" applyAlignment="1">
      <alignment horizontal="center"/>
    </xf>
    <xf numFmtId="0" fontId="4" fillId="0" borderId="24" xfId="0" applyFont="1" applyBorder="1"/>
    <xf numFmtId="43" fontId="5" fillId="0" borderId="13" xfId="28" applyFont="1" applyFill="1" applyBorder="1" applyAlignment="1">
      <alignment horizontal="right"/>
    </xf>
    <xf numFmtId="43" fontId="5" fillId="0" borderId="13" xfId="28" applyFont="1" applyBorder="1" applyAlignment="1"/>
    <xf numFmtId="0" fontId="5" fillId="0" borderId="16" xfId="0" applyFont="1" applyBorder="1"/>
    <xf numFmtId="0" fontId="62" fillId="25" borderId="100" xfId="54" quotePrefix="1" applyNumberFormat="1" applyFont="1" applyFill="1" applyBorder="1" applyAlignment="1">
      <alignment horizontal="center" vertical="center"/>
    </xf>
    <xf numFmtId="0" fontId="62" fillId="25" borderId="100" xfId="55" quotePrefix="1" applyNumberFormat="1" applyFont="1" applyFill="1" applyBorder="1" applyAlignment="1">
      <alignment horizontal="center"/>
    </xf>
    <xf numFmtId="0" fontId="63" fillId="25" borderId="87" xfId="55" quotePrefix="1" applyNumberFormat="1" applyFont="1" applyFill="1" applyBorder="1" applyAlignment="1">
      <alignment horizontal="center"/>
    </xf>
    <xf numFmtId="0" fontId="63" fillId="25" borderId="100" xfId="55" quotePrefix="1" applyNumberFormat="1" applyFont="1" applyFill="1" applyBorder="1" applyAlignment="1">
      <alignment horizontal="center"/>
    </xf>
    <xf numFmtId="0" fontId="63" fillId="25" borderId="121" xfId="0" applyFont="1" applyFill="1" applyBorder="1" applyAlignment="1">
      <alignment horizontal="center"/>
    </xf>
    <xf numFmtId="0" fontId="63" fillId="25" borderId="25" xfId="0" quotePrefix="1" applyFont="1" applyFill="1" applyBorder="1" applyAlignment="1">
      <alignment horizontal="center"/>
    </xf>
    <xf numFmtId="0" fontId="63" fillId="25" borderId="1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106" fillId="0" borderId="0" xfId="0" applyFont="1"/>
    <xf numFmtId="0" fontId="80" fillId="0" borderId="0" xfId="0" applyFont="1" applyAlignment="1">
      <alignment horizontal="center"/>
    </xf>
    <xf numFmtId="16" fontId="79" fillId="0" borderId="0" xfId="0" quotePrefix="1" applyNumberFormat="1" applyFont="1"/>
    <xf numFmtId="0" fontId="107" fillId="0" borderId="0" xfId="50" applyFont="1"/>
    <xf numFmtId="0" fontId="107" fillId="0" borderId="0" xfId="50" applyFont="1" applyAlignment="1">
      <alignment horizontal="left"/>
    </xf>
    <xf numFmtId="164" fontId="0" fillId="0" borderId="0" xfId="0" applyNumberFormat="1"/>
    <xf numFmtId="0" fontId="61" fillId="0" borderId="0" xfId="50" quotePrefix="1" applyAlignment="1">
      <alignment horizontal="center"/>
    </xf>
    <xf numFmtId="0" fontId="63" fillId="25" borderId="131" xfId="0" quotePrefix="1" applyFont="1" applyFill="1" applyBorder="1" applyAlignment="1">
      <alignment horizontal="center"/>
    </xf>
    <xf numFmtId="0" fontId="63" fillId="25" borderId="11" xfId="45" applyFont="1" applyFill="1" applyBorder="1" applyAlignment="1">
      <alignment horizontal="center" vertical="center"/>
    </xf>
    <xf numFmtId="0" fontId="107" fillId="0" borderId="0" xfId="50" applyFont="1" applyFill="1" applyAlignment="1"/>
    <xf numFmtId="43" fontId="0" fillId="26" borderId="22" xfId="28" applyFont="1" applyFill="1" applyBorder="1"/>
    <xf numFmtId="0" fontId="64" fillId="25" borderId="0" xfId="50" applyFont="1" applyFill="1" applyBorder="1" applyAlignment="1">
      <alignment horizontal="center"/>
    </xf>
    <xf numFmtId="0" fontId="65" fillId="0" borderId="0" xfId="50" applyFont="1" applyFill="1" applyAlignment="1">
      <alignment horizontal="center"/>
    </xf>
    <xf numFmtId="9" fontId="4" fillId="0" borderId="0" xfId="41" applyBorder="1"/>
    <xf numFmtId="10" fontId="4" fillId="0" borderId="0" xfId="41" applyNumberFormat="1" applyBorder="1"/>
    <xf numFmtId="0" fontId="108" fillId="0" borderId="0" xfId="67" applyFont="1" applyAlignment="1">
      <alignment horizontal="center"/>
    </xf>
    <xf numFmtId="0" fontId="113" fillId="0" borderId="142" xfId="0" applyFont="1" applyBorder="1"/>
    <xf numFmtId="164" fontId="0" fillId="0" borderId="17" xfId="0" applyNumberFormat="1" applyBorder="1"/>
    <xf numFmtId="0" fontId="80" fillId="0" borderId="78" xfId="0" applyFont="1" applyBorder="1"/>
    <xf numFmtId="0" fontId="108" fillId="0" borderId="0" xfId="0" applyFont="1" applyAlignment="1">
      <alignment horizontal="center" wrapText="1"/>
    </xf>
    <xf numFmtId="164" fontId="72" fillId="0" borderId="140" xfId="150" applyFont="1" applyBorder="1"/>
    <xf numFmtId="43" fontId="4" fillId="36" borderId="0" xfId="28" applyFill="1" applyBorder="1"/>
    <xf numFmtId="164" fontId="72" fillId="0" borderId="143" xfId="150" applyFont="1" applyBorder="1"/>
    <xf numFmtId="0" fontId="80" fillId="0" borderId="142" xfId="0" applyFont="1" applyBorder="1"/>
    <xf numFmtId="0" fontId="80" fillId="0" borderId="0" xfId="67" applyFont="1"/>
    <xf numFmtId="0" fontId="80" fillId="0" borderId="78" xfId="67" applyFont="1" applyBorder="1"/>
    <xf numFmtId="164" fontId="73" fillId="0" borderId="133" xfId="150" applyFont="1" applyBorder="1"/>
    <xf numFmtId="0" fontId="113" fillId="0" borderId="134" xfId="67" applyFont="1" applyBorder="1" applyAlignment="1">
      <alignment horizontal="center" vertical="center" wrapText="1"/>
    </xf>
    <xf numFmtId="0" fontId="113" fillId="0" borderId="135" xfId="67" applyFont="1" applyBorder="1" applyAlignment="1">
      <alignment horizontal="center" vertical="center" wrapText="1"/>
    </xf>
    <xf numFmtId="164" fontId="72" fillId="0" borderId="138" xfId="150" applyFont="1" applyBorder="1"/>
    <xf numFmtId="164" fontId="72" fillId="0" borderId="139" xfId="150" applyFont="1" applyBorder="1"/>
    <xf numFmtId="0" fontId="4" fillId="0" borderId="143" xfId="50" applyFont="1" applyBorder="1" applyAlignment="1">
      <alignment horizontal="center" wrapText="1"/>
    </xf>
    <xf numFmtId="0" fontId="80" fillId="0" borderId="143" xfId="0" applyFont="1" applyBorder="1"/>
    <xf numFmtId="0" fontId="80" fillId="0" borderId="143" xfId="0" quotePrefix="1" applyFont="1" applyBorder="1" applyAlignment="1">
      <alignment wrapText="1"/>
    </xf>
    <xf numFmtId="0" fontId="80" fillId="0" borderId="143" xfId="0" applyFont="1" applyBorder="1" applyAlignment="1">
      <alignment horizontal="left" vertical="top" wrapText="1"/>
    </xf>
    <xf numFmtId="0" fontId="4" fillId="0" borderId="143" xfId="50" applyFont="1" applyBorder="1" applyAlignment="1">
      <alignment horizontal="center" vertical="center" wrapText="1"/>
    </xf>
    <xf numFmtId="0" fontId="61" fillId="0" borderId="143" xfId="50" applyBorder="1" applyAlignment="1">
      <alignment horizontal="center" vertical="center" wrapText="1"/>
    </xf>
    <xf numFmtId="0" fontId="93" fillId="0" borderId="143" xfId="0" applyFont="1" applyBorder="1" applyAlignment="1">
      <alignment horizontal="left" vertical="center" wrapText="1"/>
    </xf>
    <xf numFmtId="0" fontId="39" fillId="0" borderId="143" xfId="0" applyFont="1" applyBorder="1" applyAlignment="1">
      <alignment horizontal="left" vertical="center" wrapText="1"/>
    </xf>
    <xf numFmtId="0" fontId="4" fillId="0" borderId="143" xfId="50" applyFont="1" applyBorder="1" applyAlignment="1">
      <alignment horizontal="center"/>
    </xf>
    <xf numFmtId="0" fontId="61" fillId="0" borderId="143" xfId="50" applyBorder="1" applyAlignment="1">
      <alignment horizontal="center"/>
    </xf>
    <xf numFmtId="0" fontId="80" fillId="0" borderId="143" xfId="0" applyFont="1" applyBorder="1" applyAlignment="1">
      <alignment wrapText="1"/>
    </xf>
    <xf numFmtId="0" fontId="61" fillId="0" borderId="143" xfId="50" quotePrefix="1" applyBorder="1" applyAlignment="1">
      <alignment horizontal="center"/>
    </xf>
    <xf numFmtId="0" fontId="80" fillId="0" borderId="143" xfId="0" applyFont="1" applyBorder="1" applyAlignment="1">
      <alignment vertical="top" wrapText="1"/>
    </xf>
    <xf numFmtId="0" fontId="80" fillId="0" borderId="143" xfId="0" applyFont="1" applyBorder="1" applyAlignment="1">
      <alignment vertical="top"/>
    </xf>
    <xf numFmtId="0" fontId="4" fillId="0" borderId="144" xfId="50" applyFont="1" applyBorder="1" applyAlignment="1">
      <alignment horizontal="center" vertical="top"/>
    </xf>
    <xf numFmtId="0" fontId="61" fillId="0" borderId="144" xfId="50" quotePrefix="1" applyBorder="1" applyAlignment="1">
      <alignment horizontal="center" vertical="top"/>
    </xf>
    <xf numFmtId="0" fontId="4" fillId="0" borderId="143" xfId="50" applyFont="1" applyBorder="1" applyAlignment="1">
      <alignment horizontal="center" vertical="top"/>
    </xf>
    <xf numFmtId="0" fontId="61" fillId="0" borderId="143" xfId="50" quotePrefix="1" applyBorder="1" applyAlignment="1">
      <alignment horizontal="center" vertical="top"/>
    </xf>
    <xf numFmtId="0" fontId="80" fillId="0" borderId="143" xfId="0" quotePrefix="1" applyFont="1" applyBorder="1" applyAlignment="1">
      <alignment vertical="top" wrapText="1"/>
    </xf>
    <xf numFmtId="0" fontId="83" fillId="0" borderId="143" xfId="0" applyFont="1" applyBorder="1" applyAlignment="1">
      <alignment vertical="top"/>
    </xf>
    <xf numFmtId="0" fontId="83" fillId="0" borderId="143" xfId="0" quotePrefix="1" applyFont="1" applyBorder="1" applyAlignment="1">
      <alignment vertical="top" wrapText="1"/>
    </xf>
    <xf numFmtId="0" fontId="83" fillId="0" borderId="143" xfId="0" applyFont="1" applyBorder="1" applyAlignment="1">
      <alignment vertical="top" wrapText="1"/>
    </xf>
    <xf numFmtId="0" fontId="80" fillId="0" borderId="143" xfId="0" applyFont="1" applyBorder="1" applyAlignment="1">
      <alignment horizontal="left" vertical="center" wrapText="1"/>
    </xf>
    <xf numFmtId="0" fontId="0" fillId="0" borderId="108" xfId="0" applyBorder="1"/>
    <xf numFmtId="0" fontId="0" fillId="0" borderId="109" xfId="0" applyBorder="1"/>
    <xf numFmtId="0" fontId="62" fillId="25" borderId="108" xfId="0" applyFont="1" applyFill="1" applyBorder="1" applyAlignment="1">
      <alignment horizontal="center" vertical="center" wrapText="1"/>
    </xf>
    <xf numFmtId="0" fontId="72" fillId="0" borderId="145" xfId="0" applyFont="1" applyBorder="1"/>
    <xf numFmtId="0" fontId="4" fillId="0" borderId="146" xfId="0" applyFont="1" applyBorder="1"/>
    <xf numFmtId="0" fontId="80" fillId="0" borderId="147" xfId="0" quotePrefix="1" applyFont="1" applyBorder="1"/>
    <xf numFmtId="0" fontId="4" fillId="0" borderId="147" xfId="0" applyFont="1" applyBorder="1"/>
    <xf numFmtId="0" fontId="0" fillId="0" borderId="148" xfId="0" quotePrefix="1" applyBorder="1"/>
    <xf numFmtId="0" fontId="4" fillId="0" borderId="149" xfId="0" applyFont="1" applyBorder="1"/>
    <xf numFmtId="0" fontId="80" fillId="0" borderId="150" xfId="0" applyFont="1" applyBorder="1"/>
    <xf numFmtId="0" fontId="5" fillId="0" borderId="149" xfId="0" applyFont="1" applyBorder="1" applyAlignment="1">
      <alignment horizontal="center" vertical="center"/>
    </xf>
    <xf numFmtId="0" fontId="0" fillId="0" borderId="149" xfId="0" applyBorder="1" applyAlignment="1">
      <alignment horizontal="center"/>
    </xf>
    <xf numFmtId="0" fontId="0" fillId="0" borderId="149" xfId="0" quotePrefix="1" applyBorder="1"/>
    <xf numFmtId="0" fontId="0" fillId="0" borderId="149" xfId="0" quotePrefix="1" applyBorder="1" applyAlignment="1">
      <alignment horizontal="center"/>
    </xf>
    <xf numFmtId="0" fontId="0" fillId="0" borderId="150" xfId="0" quotePrefix="1" applyBorder="1"/>
    <xf numFmtId="0" fontId="0" fillId="0" borderId="150" xfId="0" quotePrefix="1" applyBorder="1" applyAlignment="1">
      <alignment horizontal="center"/>
    </xf>
    <xf numFmtId="0" fontId="0" fillId="0" borderId="149" xfId="0" applyBorder="1"/>
    <xf numFmtId="0" fontId="5" fillId="29" borderId="153" xfId="0" applyFont="1" applyFill="1" applyBorder="1" applyAlignment="1">
      <alignment wrapText="1"/>
    </xf>
    <xf numFmtId="0" fontId="5" fillId="29" borderId="140" xfId="0" applyFont="1" applyFill="1" applyBorder="1" applyAlignment="1">
      <alignment wrapText="1"/>
    </xf>
    <xf numFmtId="0" fontId="5" fillId="30" borderId="140" xfId="0" applyFont="1" applyFill="1" applyBorder="1"/>
    <xf numFmtId="0" fontId="4" fillId="31" borderId="140" xfId="0" applyFont="1" applyFill="1" applyBorder="1"/>
    <xf numFmtId="0" fontId="4" fillId="0" borderId="140" xfId="0" applyFont="1" applyBorder="1"/>
    <xf numFmtId="0" fontId="62" fillId="25" borderId="143" xfId="0" applyFont="1" applyFill="1" applyBorder="1" applyAlignment="1">
      <alignment horizontal="center" vertical="center"/>
    </xf>
    <xf numFmtId="0" fontId="59" fillId="0" borderId="155" xfId="0" quotePrefix="1" applyFont="1" applyBorder="1" applyAlignment="1">
      <alignment horizontal="center"/>
    </xf>
    <xf numFmtId="0" fontId="107" fillId="0" borderId="150" xfId="50" applyFont="1" applyBorder="1"/>
    <xf numFmtId="0" fontId="59" fillId="0" borderId="150" xfId="0" applyFont="1" applyBorder="1"/>
    <xf numFmtId="0" fontId="63" fillId="25" borderId="136" xfId="0" applyFont="1" applyFill="1" applyBorder="1" applyAlignment="1">
      <alignment horizontal="center" vertical="center"/>
    </xf>
    <xf numFmtId="0" fontId="63" fillId="25" borderId="141" xfId="0" quotePrefix="1" applyFont="1" applyFill="1" applyBorder="1" applyAlignment="1">
      <alignment horizontal="center" vertical="center"/>
    </xf>
    <xf numFmtId="0" fontId="63" fillId="25" borderId="141" xfId="0" quotePrefix="1" applyFont="1" applyFill="1" applyBorder="1" applyAlignment="1">
      <alignment horizontal="center"/>
    </xf>
    <xf numFmtId="43" fontId="0" fillId="26" borderId="149" xfId="0" applyNumberFormat="1" applyFill="1" applyBorder="1" applyAlignment="1">
      <alignment horizontal="right"/>
    </xf>
    <xf numFmtId="43" fontId="0" fillId="26" borderId="149" xfId="0" applyNumberFormat="1" applyFill="1" applyBorder="1"/>
    <xf numFmtId="0" fontId="63" fillId="25" borderId="156" xfId="0" applyFont="1" applyFill="1" applyBorder="1" applyAlignment="1">
      <alignment horizontal="center" vertical="center"/>
    </xf>
    <xf numFmtId="0" fontId="63" fillId="25" borderId="144" xfId="0" applyFont="1" applyFill="1" applyBorder="1" applyAlignment="1">
      <alignment horizontal="center" vertical="center"/>
    </xf>
    <xf numFmtId="0" fontId="63" fillId="25" borderId="151" xfId="0" applyFont="1" applyFill="1" applyBorder="1" applyAlignment="1">
      <alignment horizontal="center" vertical="center"/>
    </xf>
    <xf numFmtId="43" fontId="0" fillId="26" borderId="149" xfId="28" applyFont="1" applyFill="1" applyBorder="1"/>
    <xf numFmtId="0" fontId="62" fillId="25" borderId="156" xfId="0" applyFont="1" applyFill="1" applyBorder="1" applyAlignment="1">
      <alignment horizontal="center" vertical="center"/>
    </xf>
    <xf numFmtId="0" fontId="63" fillId="25" borderId="139" xfId="0" quotePrefix="1" applyFont="1" applyFill="1" applyBorder="1" applyAlignment="1">
      <alignment horizontal="center"/>
    </xf>
    <xf numFmtId="0" fontId="63" fillId="25" borderId="150" xfId="0" applyFont="1" applyFill="1" applyBorder="1" applyAlignment="1">
      <alignment horizontal="center" vertical="center" wrapText="1"/>
    </xf>
    <xf numFmtId="0" fontId="63" fillId="25" borderId="144" xfId="0" applyFont="1" applyFill="1" applyBorder="1" applyAlignment="1">
      <alignment horizontal="center" vertical="center" wrapText="1"/>
    </xf>
    <xf numFmtId="0" fontId="63" fillId="25" borderId="150" xfId="0" applyFont="1" applyFill="1" applyBorder="1" applyAlignment="1">
      <alignment horizontal="center" vertical="center"/>
    </xf>
    <xf numFmtId="0" fontId="63" fillId="25" borderId="156" xfId="0" applyFont="1" applyFill="1" applyBorder="1" applyAlignment="1">
      <alignment horizontal="center" vertical="center" wrapText="1"/>
    </xf>
    <xf numFmtId="0" fontId="63" fillId="25" borderId="138" xfId="0" quotePrefix="1" applyFont="1" applyFill="1" applyBorder="1" applyAlignment="1">
      <alignment horizontal="center"/>
    </xf>
    <xf numFmtId="43" fontId="0" fillId="26" borderId="157" xfId="28" applyFont="1" applyFill="1" applyBorder="1"/>
    <xf numFmtId="0" fontId="0" fillId="0" borderId="150" xfId="0" applyBorder="1"/>
    <xf numFmtId="43" fontId="0" fillId="26" borderId="150" xfId="28" applyFont="1" applyFill="1" applyBorder="1"/>
    <xf numFmtId="43" fontId="0" fillId="26" borderId="158" xfId="28" applyFont="1" applyFill="1" applyBorder="1"/>
    <xf numFmtId="43" fontId="0" fillId="0" borderId="150" xfId="28" applyFont="1" applyBorder="1"/>
    <xf numFmtId="43" fontId="63" fillId="25" borderId="160" xfId="28" applyFont="1" applyFill="1" applyBorder="1" applyAlignment="1">
      <alignment horizontal="center" vertical="center"/>
    </xf>
    <xf numFmtId="0" fontId="63" fillId="25" borderId="143" xfId="0" applyFont="1" applyFill="1" applyBorder="1" applyAlignment="1">
      <alignment horizontal="center" vertical="center"/>
    </xf>
    <xf numFmtId="43" fontId="0" fillId="0" borderId="161" xfId="28" applyFont="1" applyFill="1" applyBorder="1"/>
    <xf numFmtId="0" fontId="63" fillId="25" borderId="144" xfId="0" applyFont="1" applyFill="1" applyBorder="1" applyAlignment="1">
      <alignment horizontal="center"/>
    </xf>
    <xf numFmtId="0" fontId="63" fillId="25" borderId="160" xfId="0" applyFont="1" applyFill="1" applyBorder="1" applyAlignment="1">
      <alignment horizontal="center"/>
    </xf>
    <xf numFmtId="0" fontId="63" fillId="25" borderId="140" xfId="0" applyFont="1" applyFill="1" applyBorder="1" applyAlignment="1">
      <alignment horizontal="center" vertical="center"/>
    </xf>
    <xf numFmtId="0" fontId="63" fillId="25" borderId="143" xfId="45" applyFont="1" applyFill="1" applyBorder="1" applyAlignment="1">
      <alignment horizontal="center" vertical="center"/>
    </xf>
    <xf numFmtId="43" fontId="68" fillId="25" borderId="143" xfId="46" applyFont="1" applyFill="1" applyBorder="1" applyAlignment="1">
      <alignment horizontal="center" vertical="center"/>
    </xf>
    <xf numFmtId="43" fontId="68" fillId="25" borderId="153" xfId="46" applyFont="1" applyFill="1" applyBorder="1" applyAlignment="1">
      <alignment horizontal="center" vertical="center"/>
    </xf>
    <xf numFmtId="0" fontId="68" fillId="25" borderId="143" xfId="45" quotePrefix="1" applyFont="1" applyFill="1" applyBorder="1" applyAlignment="1">
      <alignment horizontal="center" vertical="justify" wrapText="1"/>
    </xf>
    <xf numFmtId="43" fontId="68" fillId="25" borderId="140" xfId="46" applyFont="1" applyFill="1" applyBorder="1" applyAlignment="1">
      <alignment horizontal="center" vertical="center"/>
    </xf>
    <xf numFmtId="0" fontId="63" fillId="25" borderId="143" xfId="0" applyFont="1" applyFill="1" applyBorder="1" applyAlignment="1">
      <alignment horizontal="center" vertical="center" wrapText="1"/>
    </xf>
    <xf numFmtId="0" fontId="63" fillId="25" borderId="143" xfId="0" quotePrefix="1" applyFont="1" applyFill="1" applyBorder="1" applyAlignment="1">
      <alignment horizontal="center"/>
    </xf>
    <xf numFmtId="43" fontId="0" fillId="26" borderId="161" xfId="28" applyFont="1" applyFill="1" applyBorder="1"/>
    <xf numFmtId="0" fontId="63" fillId="25" borderId="143" xfId="0" applyFont="1" applyFill="1" applyBorder="1" applyAlignment="1">
      <alignment horizontal="center"/>
    </xf>
    <xf numFmtId="0" fontId="68" fillId="25" borderId="140" xfId="0" applyFont="1" applyFill="1" applyBorder="1" applyAlignment="1">
      <alignment horizontal="center" vertical="center"/>
    </xf>
    <xf numFmtId="0" fontId="63" fillId="25" borderId="140" xfId="0" applyFont="1" applyFill="1" applyBorder="1" applyAlignment="1">
      <alignment horizontal="center" vertical="center" wrapText="1"/>
    </xf>
    <xf numFmtId="43" fontId="5" fillId="0" borderId="149" xfId="28" applyFont="1" applyBorder="1" applyAlignment="1">
      <alignment vertical="center"/>
    </xf>
    <xf numFmtId="43" fontId="5" fillId="0" borderId="162" xfId="28" applyFont="1" applyBorder="1" applyAlignment="1">
      <alignment vertical="center"/>
    </xf>
    <xf numFmtId="43" fontId="5" fillId="26" borderId="149" xfId="46" applyFont="1" applyFill="1" applyBorder="1" applyAlignment="1">
      <alignment vertical="center"/>
    </xf>
    <xf numFmtId="43" fontId="5" fillId="26" borderId="162" xfId="46" applyFont="1" applyFill="1" applyBorder="1" applyAlignment="1">
      <alignment vertical="center"/>
    </xf>
    <xf numFmtId="43" fontId="5" fillId="0" borderId="149" xfId="46" applyFont="1" applyFill="1" applyBorder="1" applyAlignment="1">
      <alignment vertical="center"/>
    </xf>
    <xf numFmtId="43" fontId="0" fillId="0" borderId="149" xfId="28" applyFont="1" applyBorder="1" applyAlignment="1">
      <alignment vertical="center"/>
    </xf>
    <xf numFmtId="43" fontId="0" fillId="0" borderId="162" xfId="28" applyFont="1" applyBorder="1" applyAlignment="1">
      <alignment vertical="center"/>
    </xf>
    <xf numFmtId="43" fontId="5" fillId="0" borderId="162" xfId="46" applyFont="1" applyFill="1" applyBorder="1" applyAlignment="1">
      <alignment vertical="center"/>
    </xf>
    <xf numFmtId="43" fontId="4" fillId="26" borderId="149" xfId="28" applyFill="1" applyBorder="1"/>
    <xf numFmtId="0" fontId="69" fillId="25" borderId="143" xfId="0" applyFont="1" applyFill="1" applyBorder="1" applyAlignment="1">
      <alignment horizontal="center"/>
    </xf>
    <xf numFmtId="0" fontId="63" fillId="25" borderId="143" xfId="45" applyFont="1" applyFill="1" applyBorder="1" applyAlignment="1">
      <alignment horizontal="center" vertical="center" wrapText="1"/>
    </xf>
    <xf numFmtId="0" fontId="63" fillId="25" borderId="143" xfId="45" applyFont="1" applyFill="1" applyBorder="1" applyAlignment="1">
      <alignment horizontal="center"/>
    </xf>
    <xf numFmtId="0" fontId="63" fillId="25" borderId="138" xfId="45" quotePrefix="1" applyFont="1" applyFill="1" applyBorder="1" applyAlignment="1">
      <alignment horizontal="center"/>
    </xf>
    <xf numFmtId="0" fontId="68" fillId="25" borderId="136" xfId="0" applyFont="1" applyFill="1" applyBorder="1" applyAlignment="1">
      <alignment horizontal="center" vertical="center"/>
    </xf>
    <xf numFmtId="0" fontId="63" fillId="25" borderId="136" xfId="0" applyFont="1" applyFill="1" applyBorder="1" applyAlignment="1">
      <alignment horizontal="center"/>
    </xf>
    <xf numFmtId="0" fontId="63" fillId="25" borderId="151" xfId="0" applyFont="1" applyFill="1" applyBorder="1" applyAlignment="1">
      <alignment horizontal="center"/>
    </xf>
    <xf numFmtId="0" fontId="63" fillId="25" borderId="144" xfId="45" applyFont="1" applyFill="1" applyBorder="1" applyAlignment="1">
      <alignment horizontal="center"/>
    </xf>
    <xf numFmtId="0" fontId="63" fillId="25" borderId="140" xfId="45" applyFont="1" applyFill="1" applyBorder="1" applyAlignment="1">
      <alignment vertical="center"/>
    </xf>
    <xf numFmtId="0" fontId="63" fillId="25" borderId="138" xfId="0" quotePrefix="1" applyFont="1" applyFill="1" applyBorder="1" applyAlignment="1">
      <alignment horizontal="center" vertical="center"/>
    </xf>
    <xf numFmtId="0" fontId="68" fillId="25" borderId="136" xfId="0" applyFont="1" applyFill="1" applyBorder="1" applyAlignment="1">
      <alignment horizontal="center"/>
    </xf>
    <xf numFmtId="0" fontId="68" fillId="25" borderId="140" xfId="0" applyFont="1" applyFill="1" applyBorder="1" applyAlignment="1">
      <alignment horizontal="distributed" vertical="center"/>
    </xf>
    <xf numFmtId="0" fontId="5" fillId="0" borderId="149" xfId="0" applyFont="1" applyBorder="1"/>
    <xf numFmtId="43" fontId="4" fillId="0" borderId="157" xfId="28" applyBorder="1"/>
    <xf numFmtId="43" fontId="0" fillId="0" borderId="157" xfId="28" applyFont="1" applyBorder="1"/>
    <xf numFmtId="43" fontId="4" fillId="26" borderId="149" xfId="28" applyFont="1" applyFill="1" applyBorder="1"/>
    <xf numFmtId="43" fontId="68" fillId="25" borderId="143" xfId="28" applyFont="1" applyFill="1" applyBorder="1" applyAlignment="1">
      <alignment horizontal="center" vertical="center"/>
    </xf>
    <xf numFmtId="0" fontId="62" fillId="25" borderId="144" xfId="0" applyFont="1" applyFill="1" applyBorder="1" applyAlignment="1">
      <alignment horizontal="center" vertical="center"/>
    </xf>
    <xf numFmtId="0" fontId="62" fillId="25" borderId="144" xfId="0" quotePrefix="1" applyFont="1" applyFill="1" applyBorder="1" applyAlignment="1">
      <alignment horizontal="center" vertical="center"/>
    </xf>
    <xf numFmtId="0" fontId="62" fillId="25" borderId="160" xfId="0" applyFont="1" applyFill="1" applyBorder="1" applyAlignment="1">
      <alignment horizontal="center" vertical="center"/>
    </xf>
    <xf numFmtId="0" fontId="62" fillId="25" borderId="143" xfId="0" quotePrefix="1" applyFont="1" applyFill="1" applyBorder="1" applyAlignment="1">
      <alignment horizontal="center"/>
    </xf>
    <xf numFmtId="0" fontId="62" fillId="25" borderId="143" xfId="0" applyFont="1" applyFill="1" applyBorder="1" applyAlignment="1">
      <alignment horizontal="center"/>
    </xf>
    <xf numFmtId="0" fontId="63" fillId="25" borderId="140" xfId="0" applyFont="1" applyFill="1" applyBorder="1" applyAlignment="1">
      <alignment horizontal="center"/>
    </xf>
    <xf numFmtId="43" fontId="68" fillId="25" borderId="160" xfId="28" applyFont="1" applyFill="1" applyBorder="1" applyAlignment="1">
      <alignment horizontal="center" vertical="center" wrapText="1"/>
    </xf>
    <xf numFmtId="43" fontId="68" fillId="25" borderId="156" xfId="28" applyFont="1" applyFill="1" applyBorder="1" applyAlignment="1">
      <alignment horizontal="center" vertical="center"/>
    </xf>
    <xf numFmtId="43" fontId="68" fillId="25" borderId="161" xfId="28" applyFont="1" applyFill="1" applyBorder="1" applyAlignment="1">
      <alignment horizontal="center" vertical="center"/>
    </xf>
    <xf numFmtId="0" fontId="80" fillId="0" borderId="142" xfId="67" applyFont="1" applyBorder="1"/>
    <xf numFmtId="0" fontId="113" fillId="0" borderId="142" xfId="67" applyFont="1" applyBorder="1"/>
    <xf numFmtId="0" fontId="0" fillId="0" borderId="143" xfId="0" applyBorder="1"/>
    <xf numFmtId="43" fontId="0" fillId="0" borderId="143" xfId="28" applyFont="1" applyBorder="1"/>
    <xf numFmtId="43" fontId="62" fillId="25" borderId="140" xfId="55" applyFont="1" applyFill="1" applyBorder="1" applyAlignment="1">
      <alignment horizontal="center" vertical="center"/>
    </xf>
    <xf numFmtId="0" fontId="62" fillId="25" borderId="140" xfId="56" applyFont="1" applyFill="1" applyBorder="1" applyAlignment="1">
      <alignment horizontal="center" vertical="center" wrapText="1"/>
    </xf>
    <xf numFmtId="0" fontId="62" fillId="25" borderId="138" xfId="54" quotePrefix="1" applyNumberFormat="1" applyFont="1" applyFill="1" applyBorder="1" applyAlignment="1">
      <alignment horizontal="center" vertical="center" wrapText="1"/>
    </xf>
    <xf numFmtId="0" fontId="62" fillId="25" borderId="138" xfId="55" quotePrefix="1" applyNumberFormat="1" applyFont="1" applyFill="1" applyBorder="1" applyAlignment="1">
      <alignment horizontal="center"/>
    </xf>
    <xf numFmtId="0" fontId="4" fillId="0" borderId="140" xfId="56" applyBorder="1"/>
    <xf numFmtId="0" fontId="89" fillId="0" borderId="140" xfId="56" applyFont="1" applyBorder="1"/>
    <xf numFmtId="0" fontId="5" fillId="0" borderId="143" xfId="56" applyFont="1" applyBorder="1"/>
    <xf numFmtId="0" fontId="4" fillId="0" borderId="143" xfId="56" applyBorder="1" applyAlignment="1">
      <alignment horizontal="center"/>
    </xf>
    <xf numFmtId="164" fontId="4" fillId="0" borderId="143" xfId="56" applyNumberFormat="1" applyBorder="1"/>
    <xf numFmtId="166" fontId="5" fillId="0" borderId="143" xfId="56" applyNumberFormat="1" applyFont="1" applyBorder="1"/>
    <xf numFmtId="0" fontId="4" fillId="0" borderId="143" xfId="56" applyBorder="1"/>
    <xf numFmtId="0" fontId="5" fillId="0" borderId="143" xfId="0" applyFont="1" applyBorder="1"/>
    <xf numFmtId="43" fontId="62" fillId="25" borderId="134" xfId="46" applyFont="1" applyFill="1" applyBorder="1" applyAlignment="1">
      <alignment horizontal="center" vertical="center" wrapText="1"/>
    </xf>
    <xf numFmtId="43" fontId="62" fillId="25" borderId="135" xfId="46" applyFont="1" applyFill="1" applyBorder="1" applyAlignment="1">
      <alignment horizontal="center" vertical="center" wrapText="1"/>
    </xf>
    <xf numFmtId="43" fontId="62" fillId="25" borderId="127" xfId="46" applyFont="1" applyFill="1" applyBorder="1" applyAlignment="1">
      <alignment horizontal="center" vertical="center" wrapText="1"/>
    </xf>
    <xf numFmtId="43" fontId="41" fillId="24" borderId="140" xfId="46" applyFont="1" applyFill="1" applyBorder="1"/>
    <xf numFmtId="0" fontId="5" fillId="0" borderId="149" xfId="45" applyFont="1" applyBorder="1"/>
    <xf numFmtId="43" fontId="45" fillId="0" borderId="142" xfId="46" applyFont="1" applyBorder="1"/>
    <xf numFmtId="43" fontId="45" fillId="0" borderId="143" xfId="46" applyFont="1" applyBorder="1"/>
    <xf numFmtId="0" fontId="7" fillId="0" borderId="149" xfId="45" applyBorder="1" applyAlignment="1">
      <alignment horizontal="left" indent="4"/>
    </xf>
    <xf numFmtId="0" fontId="7" fillId="0" borderId="149" xfId="45" applyBorder="1" applyAlignment="1">
      <alignment horizontal="left"/>
    </xf>
    <xf numFmtId="0" fontId="72" fillId="0" borderId="149" xfId="45" applyFont="1" applyBorder="1"/>
    <xf numFmtId="165" fontId="45" fillId="0" borderId="149" xfId="46" applyNumberFormat="1" applyFont="1" applyFill="1" applyBorder="1"/>
    <xf numFmtId="43" fontId="41" fillId="0" borderId="142" xfId="46" applyFont="1" applyBorder="1"/>
    <xf numFmtId="43" fontId="41" fillId="0" borderId="143" xfId="46" applyFont="1" applyBorder="1"/>
    <xf numFmtId="0" fontId="7" fillId="0" borderId="149" xfId="45" applyBorder="1"/>
    <xf numFmtId="165" fontId="4" fillId="0" borderId="149" xfId="46" applyNumberFormat="1" applyFont="1" applyFill="1" applyBorder="1"/>
    <xf numFmtId="0" fontId="7" fillId="0" borderId="149" xfId="45" applyBorder="1" applyAlignment="1">
      <alignment horizontal="left" indent="6"/>
    </xf>
    <xf numFmtId="165" fontId="45" fillId="0" borderId="149" xfId="46" applyNumberFormat="1" applyFont="1" applyFill="1" applyBorder="1" applyAlignment="1">
      <alignment horizontal="right"/>
    </xf>
    <xf numFmtId="0" fontId="7" fillId="0" borderId="149" xfId="45" applyBorder="1" applyAlignment="1">
      <alignment horizontal="left" indent="3"/>
    </xf>
    <xf numFmtId="0" fontId="5" fillId="0" borderId="149" xfId="45" applyFont="1" applyBorder="1" applyAlignment="1">
      <alignment horizontal="left"/>
    </xf>
    <xf numFmtId="0" fontId="5" fillId="0" borderId="149" xfId="45" applyFont="1" applyBorder="1" applyAlignment="1">
      <alignment horizontal="left" indent="1"/>
    </xf>
    <xf numFmtId="0" fontId="72" fillId="0" borderId="149" xfId="45" applyFont="1" applyBorder="1" applyAlignment="1">
      <alignment horizontal="left" indent="5"/>
    </xf>
    <xf numFmtId="0" fontId="5" fillId="0" borderId="149" xfId="45" applyFont="1" applyBorder="1" applyAlignment="1">
      <alignment horizontal="left" indent="2"/>
    </xf>
    <xf numFmtId="43" fontId="45" fillId="0" borderId="142" xfId="46" applyFont="1" applyFill="1" applyBorder="1"/>
    <xf numFmtId="43" fontId="45" fillId="0" borderId="143" xfId="46" applyFont="1" applyFill="1" applyBorder="1"/>
    <xf numFmtId="0" fontId="7" fillId="0" borderId="149" xfId="45" applyBorder="1" applyAlignment="1">
      <alignment horizontal="right"/>
    </xf>
    <xf numFmtId="0" fontId="5" fillId="24" borderId="149" xfId="45" applyFont="1" applyFill="1" applyBorder="1"/>
    <xf numFmtId="0" fontId="7" fillId="24" borderId="149" xfId="45" applyFill="1" applyBorder="1"/>
    <xf numFmtId="165" fontId="45" fillId="24" borderId="149" xfId="46" applyNumberFormat="1" applyFont="1" applyFill="1" applyBorder="1"/>
    <xf numFmtId="43" fontId="4" fillId="24" borderId="142" xfId="46" applyFont="1" applyFill="1" applyBorder="1"/>
    <xf numFmtId="43" fontId="4" fillId="24" borderId="143" xfId="46" applyFont="1" applyFill="1" applyBorder="1"/>
    <xf numFmtId="43" fontId="45" fillId="24" borderId="143" xfId="46" applyFont="1" applyFill="1" applyBorder="1"/>
    <xf numFmtId="43" fontId="4" fillId="0" borderId="142" xfId="46" applyFont="1" applyFill="1" applyBorder="1"/>
    <xf numFmtId="43" fontId="4" fillId="0" borderId="143" xfId="46" applyFont="1" applyFill="1" applyBorder="1"/>
    <xf numFmtId="43" fontId="5" fillId="0" borderId="142" xfId="46" applyFont="1" applyFill="1" applyBorder="1"/>
    <xf numFmtId="43" fontId="5" fillId="0" borderId="143" xfId="46" applyFont="1" applyFill="1" applyBorder="1"/>
    <xf numFmtId="43" fontId="45" fillId="0" borderId="144" xfId="46" applyFont="1" applyBorder="1"/>
    <xf numFmtId="43" fontId="45" fillId="24" borderId="153" xfId="46" applyFont="1" applyFill="1" applyBorder="1"/>
    <xf numFmtId="0" fontId="73" fillId="0" borderId="149" xfId="45" applyFont="1" applyBorder="1"/>
    <xf numFmtId="165" fontId="41" fillId="0" borderId="149" xfId="46" applyNumberFormat="1" applyFont="1" applyFill="1" applyBorder="1"/>
    <xf numFmtId="43" fontId="45" fillId="0" borderId="140" xfId="46" applyFont="1" applyBorder="1"/>
    <xf numFmtId="165" fontId="5" fillId="0" borderId="149" xfId="46" applyNumberFormat="1" applyFont="1" applyFill="1" applyBorder="1"/>
    <xf numFmtId="0" fontId="45" fillId="0" borderId="149" xfId="51" applyFont="1" applyBorder="1"/>
    <xf numFmtId="0" fontId="72" fillId="0" borderId="149" xfId="45" applyFont="1" applyBorder="1" applyAlignment="1">
      <alignment horizontal="left" indent="4"/>
    </xf>
    <xf numFmtId="0" fontId="5" fillId="0" borderId="149" xfId="45" applyFont="1" applyBorder="1" applyAlignment="1">
      <alignment horizontal="left" indent="6"/>
    </xf>
    <xf numFmtId="0" fontId="72" fillId="24" borderId="149" xfId="45" applyFont="1" applyFill="1" applyBorder="1"/>
    <xf numFmtId="43" fontId="45" fillId="24" borderId="152" xfId="46" applyFont="1" applyFill="1" applyBorder="1"/>
    <xf numFmtId="0" fontId="72" fillId="0" borderId="149" xfId="45" applyFont="1" applyBorder="1" applyAlignment="1">
      <alignment horizontal="left"/>
    </xf>
    <xf numFmtId="0" fontId="72" fillId="0" borderId="159" xfId="45" applyFont="1" applyBorder="1"/>
    <xf numFmtId="0" fontId="72" fillId="0" borderId="150" xfId="45" applyFont="1" applyBorder="1" applyAlignment="1">
      <alignment horizontal="left"/>
    </xf>
    <xf numFmtId="0" fontId="72" fillId="0" borderId="150" xfId="45" applyFont="1" applyBorder="1"/>
    <xf numFmtId="165" fontId="45" fillId="0" borderId="150" xfId="46" applyNumberFormat="1" applyFont="1" applyFill="1" applyBorder="1"/>
    <xf numFmtId="43" fontId="45" fillId="0" borderId="163" xfId="46" applyFont="1" applyBorder="1"/>
    <xf numFmtId="0" fontId="45" fillId="0" borderId="159" xfId="51" applyFont="1" applyBorder="1" applyAlignment="1">
      <alignment horizontal="right"/>
    </xf>
    <xf numFmtId="0" fontId="45" fillId="0" borderId="150" xfId="51" applyFont="1" applyBorder="1"/>
    <xf numFmtId="43" fontId="45" fillId="0" borderId="160" xfId="46" applyFont="1" applyBorder="1"/>
    <xf numFmtId="0" fontId="73" fillId="28" borderId="126" xfId="45" applyFont="1" applyFill="1" applyBorder="1"/>
    <xf numFmtId="0" fontId="45" fillId="28" borderId="128" xfId="51" applyFont="1" applyFill="1" applyBorder="1"/>
    <xf numFmtId="43" fontId="45" fillId="28" borderId="134" xfId="46" applyFont="1" applyFill="1" applyBorder="1"/>
    <xf numFmtId="43" fontId="5" fillId="0" borderId="136" xfId="28" applyFont="1" applyFill="1" applyBorder="1" applyAlignment="1">
      <alignment horizontal="center" vertical="center"/>
    </xf>
    <xf numFmtId="0" fontId="5" fillId="0" borderId="136" xfId="38" applyFont="1" applyBorder="1" applyAlignment="1">
      <alignment horizontal="center" vertical="center"/>
    </xf>
    <xf numFmtId="0" fontId="5" fillId="35" borderId="136" xfId="38" applyFont="1" applyFill="1" applyBorder="1" applyAlignment="1">
      <alignment horizontal="center" vertical="center"/>
    </xf>
    <xf numFmtId="0" fontId="5" fillId="0" borderId="136" xfId="38" applyFont="1" applyBorder="1" applyAlignment="1">
      <alignment horizontal="center" vertical="justify" wrapText="1"/>
    </xf>
    <xf numFmtId="0" fontId="5" fillId="0" borderId="149" xfId="38" applyFont="1" applyBorder="1" applyAlignment="1">
      <alignment horizontal="left"/>
    </xf>
    <xf numFmtId="0" fontId="4" fillId="0" borderId="149" xfId="38" applyFont="1" applyBorder="1" applyAlignment="1">
      <alignment horizontal="left"/>
    </xf>
    <xf numFmtId="0" fontId="5" fillId="0" borderId="159" xfId="38" applyFont="1" applyBorder="1" applyAlignment="1">
      <alignment horizontal="left"/>
    </xf>
    <xf numFmtId="0" fontId="4" fillId="0" borderId="150" xfId="38" applyFont="1" applyBorder="1" applyAlignment="1">
      <alignment horizontal="left"/>
    </xf>
    <xf numFmtId="0" fontId="4" fillId="0" borderId="159" xfId="38" applyFont="1" applyBorder="1" applyAlignment="1">
      <alignment horizontal="left"/>
    </xf>
    <xf numFmtId="0" fontId="45" fillId="0" borderId="149" xfId="45" applyFont="1" applyBorder="1"/>
    <xf numFmtId="165" fontId="45" fillId="0" borderId="149" xfId="55" applyNumberFormat="1" applyFont="1" applyFill="1" applyBorder="1"/>
    <xf numFmtId="0" fontId="86" fillId="0" borderId="0" xfId="0" applyFont="1"/>
    <xf numFmtId="43" fontId="4" fillId="0" borderId="0" xfId="0" applyNumberFormat="1" applyFont="1"/>
    <xf numFmtId="43" fontId="5" fillId="0" borderId="150" xfId="28" applyFont="1" applyBorder="1" applyAlignment="1">
      <alignment vertical="center"/>
    </xf>
    <xf numFmtId="43" fontId="5" fillId="0" borderId="150" xfId="46" applyFont="1" applyFill="1" applyBorder="1" applyAlignment="1">
      <alignment vertical="center"/>
    </xf>
    <xf numFmtId="43" fontId="5" fillId="0" borderId="161" xfId="46" applyFont="1" applyFill="1" applyBorder="1" applyAlignment="1">
      <alignment vertical="center"/>
    </xf>
    <xf numFmtId="0" fontId="63" fillId="25" borderId="81" xfId="0" applyFont="1" applyFill="1" applyBorder="1" applyAlignment="1">
      <alignment horizontal="center" vertical="center"/>
    </xf>
    <xf numFmtId="0" fontId="63" fillId="25" borderId="167" xfId="0" quotePrefix="1" applyFont="1" applyFill="1" applyBorder="1" applyAlignment="1">
      <alignment horizontal="center"/>
    </xf>
    <xf numFmtId="43" fontId="0" fillId="0" borderId="13" xfId="28" applyFont="1" applyBorder="1"/>
    <xf numFmtId="0" fontId="62" fillId="25" borderId="109" xfId="0" applyFont="1" applyFill="1" applyBorder="1" applyAlignment="1">
      <alignment horizontal="center" vertical="center"/>
    </xf>
    <xf numFmtId="0" fontId="62" fillId="25" borderId="16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10" xfId="0" applyFont="1" applyBorder="1"/>
    <xf numFmtId="0" fontId="79" fillId="0" borderId="143" xfId="0" applyFont="1" applyBorder="1" applyAlignment="1">
      <alignment horizontal="left" vertical="center" wrapText="1"/>
    </xf>
    <xf numFmtId="0" fontId="63" fillId="25" borderId="94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50" xfId="0" applyFont="1" applyBorder="1" applyAlignment="1">
      <alignment horizontal="center" vertical="center"/>
    </xf>
    <xf numFmtId="168" fontId="4" fillId="0" borderId="20" xfId="0" applyNumberFormat="1" applyFont="1" applyBorder="1" applyAlignment="1">
      <alignment horizontal="left"/>
    </xf>
    <xf numFmtId="0" fontId="80" fillId="0" borderId="0" xfId="0" quotePrefix="1" applyFont="1" applyAlignment="1">
      <alignment wrapText="1"/>
    </xf>
    <xf numFmtId="0" fontId="72" fillId="0" borderId="0" xfId="0" applyFont="1" applyAlignment="1">
      <alignment wrapText="1"/>
    </xf>
    <xf numFmtId="0" fontId="72" fillId="0" borderId="20" xfId="85" applyFont="1" applyBorder="1" applyAlignment="1">
      <alignment horizontal="left" wrapText="1"/>
    </xf>
    <xf numFmtId="0" fontId="72" fillId="0" borderId="149" xfId="0" applyFont="1" applyBorder="1" applyAlignment="1">
      <alignment wrapText="1"/>
    </xf>
    <xf numFmtId="168" fontId="4" fillId="0" borderId="149" xfId="0" applyNumberFormat="1" applyFont="1" applyBorder="1" applyAlignment="1">
      <alignment horizontal="left"/>
    </xf>
    <xf numFmtId="168" fontId="0" fillId="0" borderId="20" xfId="0" quotePrefix="1" applyNumberFormat="1" applyBorder="1" applyAlignment="1">
      <alignment horizontal="center"/>
    </xf>
    <xf numFmtId="0" fontId="0" fillId="0" borderId="149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49" xfId="0" applyBorder="1" applyAlignment="1">
      <alignment horizontal="left"/>
    </xf>
    <xf numFmtId="41" fontId="4" fillId="0" borderId="0" xfId="28" applyNumberFormat="1" applyFont="1" applyBorder="1"/>
    <xf numFmtId="41" fontId="4" fillId="0" borderId="0" xfId="28" applyNumberFormat="1" applyFont="1" applyFill="1" applyBorder="1"/>
    <xf numFmtId="41" fontId="4" fillId="26" borderId="17" xfId="28" applyNumberFormat="1" applyFont="1" applyFill="1" applyBorder="1"/>
    <xf numFmtId="41" fontId="4" fillId="26" borderId="22" xfId="28" applyNumberFormat="1" applyFont="1" applyFill="1" applyBorder="1"/>
    <xf numFmtId="41" fontId="4" fillId="26" borderId="23" xfId="28" applyNumberFormat="1" applyFont="1" applyFill="1" applyBorder="1"/>
    <xf numFmtId="41" fontId="4" fillId="26" borderId="0" xfId="0" applyNumberFormat="1" applyFont="1" applyFill="1"/>
    <xf numFmtId="41" fontId="0" fillId="0" borderId="0" xfId="0" applyNumberFormat="1"/>
    <xf numFmtId="41" fontId="4" fillId="26" borderId="17" xfId="0" applyNumberFormat="1" applyFont="1" applyFill="1" applyBorder="1"/>
    <xf numFmtId="41" fontId="4" fillId="0" borderId="0" xfId="0" applyNumberFormat="1" applyFont="1"/>
    <xf numFmtId="41" fontId="4" fillId="27" borderId="0" xfId="0" applyNumberFormat="1" applyFont="1" applyFill="1"/>
    <xf numFmtId="0" fontId="80" fillId="37" borderId="0" xfId="0" applyFont="1" applyFill="1"/>
    <xf numFmtId="168" fontId="80" fillId="0" borderId="20" xfId="0" applyNumberFormat="1" applyFont="1" applyBorder="1" applyAlignment="1">
      <alignment horizontal="left"/>
    </xf>
    <xf numFmtId="0" fontId="4" fillId="0" borderId="20" xfId="0" quotePrefix="1" applyFont="1" applyBorder="1" applyAlignment="1">
      <alignment horizontal="left"/>
    </xf>
    <xf numFmtId="0" fontId="4" fillId="0" borderId="20" xfId="0" quotePrefix="1" applyFont="1" applyBorder="1"/>
    <xf numFmtId="0" fontId="4" fillId="0" borderId="149" xfId="0" quotePrefix="1" applyFont="1" applyBorder="1"/>
    <xf numFmtId="0" fontId="4" fillId="0" borderId="20" xfId="0" applyFont="1" applyBorder="1" applyAlignment="1">
      <alignment horizontal="left"/>
    </xf>
    <xf numFmtId="168" fontId="4" fillId="0" borderId="20" xfId="0" quotePrefix="1" applyNumberFormat="1" applyFont="1" applyBorder="1" applyAlignment="1">
      <alignment horizontal="center"/>
    </xf>
    <xf numFmtId="168" fontId="0" fillId="0" borderId="149" xfId="0" quotePrefix="1" applyNumberFormat="1" applyBorder="1" applyAlignment="1">
      <alignment horizontal="center"/>
    </xf>
    <xf numFmtId="41" fontId="45" fillId="0" borderId="20" xfId="28" applyNumberFormat="1" applyFont="1" applyBorder="1"/>
    <xf numFmtId="41" fontId="59" fillId="0" borderId="20" xfId="28" applyNumberFormat="1" applyFont="1" applyBorder="1"/>
    <xf numFmtId="41" fontId="59" fillId="0" borderId="20" xfId="59" applyNumberFormat="1" applyFont="1" applyBorder="1"/>
    <xf numFmtId="41" fontId="45" fillId="24" borderId="149" xfId="60" applyNumberFormat="1" applyFont="1" applyFill="1" applyBorder="1"/>
    <xf numFmtId="41" fontId="45" fillId="0" borderId="0" xfId="59" applyNumberFormat="1" applyFont="1"/>
    <xf numFmtId="41" fontId="45" fillId="24" borderId="20" xfId="60" applyNumberFormat="1" applyFont="1" applyFill="1" applyBorder="1"/>
    <xf numFmtId="41" fontId="45" fillId="24" borderId="149" xfId="59" applyNumberFormat="1" applyFont="1" applyFill="1" applyBorder="1"/>
    <xf numFmtId="41" fontId="45" fillId="24" borderId="20" xfId="59" applyNumberFormat="1" applyFont="1" applyFill="1" applyBorder="1"/>
    <xf numFmtId="41" fontId="45" fillId="0" borderId="20" xfId="59" applyNumberFormat="1" applyFont="1" applyBorder="1"/>
    <xf numFmtId="41" fontId="4" fillId="0" borderId="0" xfId="28" applyNumberFormat="1" applyBorder="1"/>
    <xf numFmtId="41" fontId="4" fillId="26" borderId="0" xfId="28" applyNumberFormat="1" applyFill="1" applyBorder="1"/>
    <xf numFmtId="41" fontId="4" fillId="0" borderId="20" xfId="28" applyNumberFormat="1" applyBorder="1"/>
    <xf numFmtId="41" fontId="4" fillId="26" borderId="149" xfId="28" applyNumberFormat="1" applyFill="1" applyBorder="1"/>
    <xf numFmtId="41" fontId="4" fillId="0" borderId="0" xfId="28" applyNumberFormat="1" applyFill="1" applyBorder="1"/>
    <xf numFmtId="41" fontId="0" fillId="26" borderId="149" xfId="28" applyNumberFormat="1" applyFont="1" applyFill="1" applyBorder="1"/>
    <xf numFmtId="41" fontId="68" fillId="25" borderId="29" xfId="28" applyNumberFormat="1" applyFont="1" applyFill="1" applyBorder="1" applyAlignment="1">
      <alignment horizontal="center" vertical="center"/>
    </xf>
    <xf numFmtId="41" fontId="68" fillId="25" borderId="0" xfId="28" applyNumberFormat="1" applyFont="1" applyFill="1" applyBorder="1" applyAlignment="1">
      <alignment horizontal="center" vertical="center"/>
    </xf>
    <xf numFmtId="41" fontId="63" fillId="25" borderId="139" xfId="0" quotePrefix="1" applyNumberFormat="1" applyFont="1" applyFill="1" applyBorder="1" applyAlignment="1">
      <alignment horizontal="center"/>
    </xf>
    <xf numFmtId="41" fontId="0" fillId="26" borderId="22" xfId="0" applyNumberFormat="1" applyFill="1" applyBorder="1"/>
    <xf numFmtId="41" fontId="5" fillId="26" borderId="17" xfId="28" applyNumberFormat="1" applyFont="1" applyFill="1" applyBorder="1" applyAlignment="1"/>
    <xf numFmtId="41" fontId="4" fillId="0" borderId="13" xfId="28" applyNumberFormat="1" applyBorder="1"/>
    <xf numFmtId="41" fontId="11" fillId="0" borderId="0" xfId="28" quotePrefix="1" applyNumberFormat="1" applyFont="1"/>
    <xf numFmtId="41" fontId="4" fillId="0" borderId="0" xfId="28" applyNumberFormat="1"/>
    <xf numFmtId="41" fontId="0" fillId="0" borderId="0" xfId="28" applyNumberFormat="1" applyFont="1" applyFill="1" applyBorder="1"/>
    <xf numFmtId="41" fontId="5" fillId="26" borderId="23" xfId="28" applyNumberFormat="1" applyFont="1" applyFill="1" applyBorder="1" applyAlignment="1"/>
    <xf numFmtId="41" fontId="5" fillId="0" borderId="34" xfId="28" applyNumberFormat="1" applyFont="1" applyBorder="1" applyAlignment="1"/>
    <xf numFmtId="41" fontId="0" fillId="0" borderId="0" xfId="28" applyNumberFormat="1" applyFont="1" applyBorder="1"/>
    <xf numFmtId="41" fontId="0" fillId="0" borderId="0" xfId="41" applyNumberFormat="1" applyFont="1" applyBorder="1"/>
    <xf numFmtId="41" fontId="5" fillId="26" borderId="17" xfId="28" applyNumberFormat="1" applyFont="1" applyFill="1" applyBorder="1"/>
    <xf numFmtId="41" fontId="5" fillId="0" borderId="0" xfId="0" applyNumberFormat="1" applyFont="1"/>
    <xf numFmtId="41" fontId="0" fillId="0" borderId="0" xfId="28" applyNumberFormat="1" applyFont="1"/>
    <xf numFmtId="41" fontId="59" fillId="0" borderId="0" xfId="28" applyNumberFormat="1" applyFont="1"/>
    <xf numFmtId="41" fontId="59" fillId="0" borderId="149" xfId="59" applyNumberFormat="1" applyFont="1" applyBorder="1"/>
    <xf numFmtId="41" fontId="59" fillId="0" borderId="0" xfId="59" applyNumberFormat="1" applyFont="1"/>
    <xf numFmtId="41" fontId="0" fillId="26" borderId="10" xfId="0" applyNumberFormat="1" applyFill="1" applyBorder="1"/>
    <xf numFmtId="41" fontId="0" fillId="0" borderId="10" xfId="0" applyNumberFormat="1" applyBorder="1"/>
    <xf numFmtId="41" fontId="4" fillId="26" borderId="76" xfId="28" applyNumberFormat="1" applyFill="1" applyBorder="1"/>
    <xf numFmtId="41" fontId="4" fillId="26" borderId="73" xfId="28" applyNumberFormat="1" applyFill="1" applyBorder="1"/>
    <xf numFmtId="41" fontId="0" fillId="26" borderId="76" xfId="0" applyNumberFormat="1" applyFill="1" applyBorder="1"/>
    <xf numFmtId="165" fontId="0" fillId="0" borderId="0" xfId="45" applyNumberFormat="1" applyFont="1"/>
    <xf numFmtId="41" fontId="4" fillId="26" borderId="10" xfId="28" applyNumberFormat="1" applyFill="1" applyBorder="1"/>
    <xf numFmtId="41" fontId="8" fillId="0" borderId="0" xfId="0" applyNumberFormat="1" applyFont="1"/>
    <xf numFmtId="41" fontId="5" fillId="26" borderId="73" xfId="28" applyNumberFormat="1" applyFont="1" applyFill="1" applyBorder="1" applyAlignment="1"/>
    <xf numFmtId="41" fontId="0" fillId="26" borderId="149" xfId="0" applyNumberFormat="1" applyFill="1" applyBorder="1" applyAlignment="1">
      <alignment horizontal="right"/>
    </xf>
    <xf numFmtId="41" fontId="5" fillId="26" borderId="17" xfId="0" applyNumberFormat="1" applyFont="1" applyFill="1" applyBorder="1" applyAlignment="1">
      <alignment horizontal="right"/>
    </xf>
    <xf numFmtId="41" fontId="4" fillId="0" borderId="0" xfId="28" quotePrefix="1" applyNumberFormat="1" applyFont="1" applyBorder="1" applyAlignment="1">
      <alignment horizontal="center" vertical="center"/>
    </xf>
    <xf numFmtId="41" fontId="0" fillId="26" borderId="0" xfId="0" applyNumberFormat="1" applyFill="1"/>
    <xf numFmtId="41" fontId="0" fillId="26" borderId="47" xfId="0" applyNumberFormat="1" applyFill="1" applyBorder="1"/>
    <xf numFmtId="41" fontId="0" fillId="26" borderId="52" xfId="0" applyNumberFormat="1" applyFill="1" applyBorder="1"/>
    <xf numFmtId="41" fontId="4" fillId="0" borderId="0" xfId="28" quotePrefix="1" applyNumberFormat="1" applyFont="1" applyBorder="1" applyAlignment="1">
      <alignment horizontal="distributed"/>
    </xf>
    <xf numFmtId="9" fontId="4" fillId="26" borderId="0" xfId="41" applyFont="1" applyFill="1"/>
    <xf numFmtId="9" fontId="0" fillId="0" borderId="0" xfId="41" applyFont="1"/>
    <xf numFmtId="9" fontId="4" fillId="26" borderId="17" xfId="41" applyFont="1" applyFill="1" applyBorder="1"/>
    <xf numFmtId="9" fontId="4" fillId="0" borderId="0" xfId="41" applyFont="1"/>
    <xf numFmtId="9" fontId="4" fillId="26" borderId="22" xfId="41" applyFont="1" applyFill="1" applyBorder="1"/>
    <xf numFmtId="9" fontId="4" fillId="27" borderId="0" xfId="41" applyFont="1" applyFill="1"/>
    <xf numFmtId="41" fontId="5" fillId="26" borderId="17" xfId="0" applyNumberFormat="1" applyFont="1" applyFill="1" applyBorder="1"/>
    <xf numFmtId="41" fontId="0" fillId="26" borderId="0" xfId="28" applyNumberFormat="1" applyFont="1" applyFill="1" applyBorder="1"/>
    <xf numFmtId="14" fontId="0" fillId="0" borderId="0" xfId="0" applyNumberFormat="1"/>
    <xf numFmtId="169" fontId="0" fillId="0" borderId="0" xfId="28" applyNumberFormat="1" applyFont="1" applyBorder="1"/>
    <xf numFmtId="170" fontId="4" fillId="0" borderId="0" xfId="41" applyNumberFormat="1" applyFont="1" applyFill="1"/>
    <xf numFmtId="170" fontId="4" fillId="0" borderId="0" xfId="41" applyNumberFormat="1" applyFont="1"/>
    <xf numFmtId="3" fontId="0" fillId="0" borderId="0" xfId="28" applyNumberFormat="1" applyFont="1"/>
    <xf numFmtId="3" fontId="0" fillId="0" borderId="0" xfId="0" applyNumberFormat="1"/>
    <xf numFmtId="3" fontId="0" fillId="0" borderId="0" xfId="28" applyNumberFormat="1" applyFont="1" applyBorder="1"/>
    <xf numFmtId="3" fontId="0" fillId="26" borderId="149" xfId="28" applyNumberFormat="1" applyFont="1" applyFill="1" applyBorder="1"/>
    <xf numFmtId="3" fontId="0" fillId="0" borderId="13" xfId="0" applyNumberFormat="1" applyBorder="1"/>
    <xf numFmtId="3" fontId="0" fillId="0" borderId="13" xfId="28" applyNumberFormat="1" applyFont="1" applyBorder="1"/>
    <xf numFmtId="41" fontId="0" fillId="26" borderId="17" xfId="28" applyNumberFormat="1" applyFont="1" applyFill="1" applyBorder="1"/>
    <xf numFmtId="41" fontId="0" fillId="26" borderId="10" xfId="28" applyNumberFormat="1" applyFont="1" applyFill="1" applyBorder="1"/>
    <xf numFmtId="41" fontId="0" fillId="0" borderId="10" xfId="28" applyNumberFormat="1" applyFont="1" applyBorder="1"/>
    <xf numFmtId="41" fontId="0" fillId="26" borderId="162" xfId="28" applyNumberFormat="1" applyFont="1" applyFill="1" applyBorder="1"/>
    <xf numFmtId="3" fontId="5" fillId="26" borderId="17" xfId="28" applyNumberFormat="1" applyFont="1" applyFill="1" applyBorder="1"/>
    <xf numFmtId="41" fontId="5" fillId="26" borderId="73" xfId="28" applyNumberFormat="1" applyFont="1" applyFill="1" applyBorder="1"/>
    <xf numFmtId="43" fontId="0" fillId="0" borderId="0" xfId="28" applyFont="1" applyAlignment="1">
      <alignment horizontal="left" indent="2"/>
    </xf>
    <xf numFmtId="41" fontId="0" fillId="0" borderId="0" xfId="0" applyNumberFormat="1" applyAlignment="1">
      <alignment horizontal="left" indent="2"/>
    </xf>
    <xf numFmtId="41" fontId="4" fillId="24" borderId="10" xfId="28" applyNumberFormat="1" applyFill="1" applyBorder="1"/>
    <xf numFmtId="41" fontId="4" fillId="26" borderId="162" xfId="28" applyNumberFormat="1" applyFill="1" applyBorder="1"/>
    <xf numFmtId="41" fontId="4" fillId="0" borderId="10" xfId="28" applyNumberFormat="1" applyBorder="1"/>
    <xf numFmtId="0" fontId="4" fillId="0" borderId="169" xfId="0" applyFont="1" applyBorder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indent="3"/>
    </xf>
    <xf numFmtId="0" fontId="0" fillId="0" borderId="149" xfId="0" applyBorder="1" applyAlignment="1">
      <alignment vertical="center"/>
    </xf>
    <xf numFmtId="43" fontId="0" fillId="0" borderId="149" xfId="46" applyFont="1" applyFill="1" applyBorder="1" applyAlignment="1">
      <alignment vertical="center"/>
    </xf>
    <xf numFmtId="43" fontId="0" fillId="0" borderId="162" xfId="46" applyFont="1" applyFill="1" applyBorder="1" applyAlignment="1">
      <alignment vertical="center"/>
    </xf>
    <xf numFmtId="41" fontId="0" fillId="0" borderId="0" xfId="28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0" fillId="0" borderId="0" xfId="46" applyNumberFormat="1" applyFont="1" applyFill="1" applyBorder="1" applyAlignment="1">
      <alignment vertical="center"/>
    </xf>
    <xf numFmtId="41" fontId="0" fillId="0" borderId="149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41" fontId="0" fillId="0" borderId="0" xfId="28" applyNumberFormat="1" applyFont="1" applyFill="1" applyBorder="1" applyAlignment="1">
      <alignment vertical="center"/>
    </xf>
    <xf numFmtId="41" fontId="0" fillId="0" borderId="10" xfId="28" applyNumberFormat="1" applyFont="1" applyFill="1" applyBorder="1" applyAlignment="1">
      <alignment vertical="center"/>
    </xf>
    <xf numFmtId="41" fontId="5" fillId="0" borderId="149" xfId="0" applyNumberFormat="1" applyFont="1" applyBorder="1" applyAlignment="1">
      <alignment vertical="center"/>
    </xf>
    <xf numFmtId="0" fontId="5" fillId="0" borderId="149" xfId="0" applyFont="1" applyBorder="1" applyAlignment="1">
      <alignment vertical="center"/>
    </xf>
    <xf numFmtId="41" fontId="5" fillId="0" borderId="149" xfId="28" applyNumberFormat="1" applyFont="1" applyBorder="1" applyAlignment="1">
      <alignment vertical="center"/>
    </xf>
    <xf numFmtId="41" fontId="5" fillId="0" borderId="162" xfId="0" applyNumberFormat="1" applyFont="1" applyBorder="1" applyAlignment="1">
      <alignment vertical="center"/>
    </xf>
    <xf numFmtId="41" fontId="5" fillId="0" borderId="75" xfId="0" applyNumberFormat="1" applyFont="1" applyBorder="1" applyAlignment="1">
      <alignment vertical="center"/>
    </xf>
    <xf numFmtId="41" fontId="5" fillId="0" borderId="162" xfId="28" applyNumberFormat="1" applyFont="1" applyBorder="1" applyAlignment="1">
      <alignment vertical="center"/>
    </xf>
    <xf numFmtId="41" fontId="5" fillId="26" borderId="149" xfId="46" applyNumberFormat="1" applyFont="1" applyFill="1" applyBorder="1" applyAlignment="1">
      <alignment vertical="center"/>
    </xf>
    <xf numFmtId="41" fontId="5" fillId="26" borderId="162" xfId="46" applyNumberFormat="1" applyFont="1" applyFill="1" applyBorder="1" applyAlignment="1">
      <alignment vertical="center"/>
    </xf>
    <xf numFmtId="41" fontId="5" fillId="26" borderId="22" xfId="46" applyNumberFormat="1" applyFont="1" applyFill="1" applyBorder="1" applyAlignment="1">
      <alignment vertical="center"/>
    </xf>
    <xf numFmtId="41" fontId="5" fillId="26" borderId="76" xfId="46" applyNumberFormat="1" applyFont="1" applyFill="1" applyBorder="1" applyAlignment="1">
      <alignment vertical="center"/>
    </xf>
    <xf numFmtId="41" fontId="5" fillId="0" borderId="149" xfId="28" applyNumberFormat="1" applyFont="1" applyFill="1" applyBorder="1" applyAlignment="1">
      <alignment vertical="center"/>
    </xf>
    <xf numFmtId="41" fontId="5" fillId="0" borderId="0" xfId="46" applyNumberFormat="1" applyFont="1" applyFill="1" applyBorder="1" applyAlignment="1">
      <alignment vertical="center"/>
    </xf>
    <xf numFmtId="41" fontId="5" fillId="0" borderId="10" xfId="46" applyNumberFormat="1" applyFont="1" applyFill="1" applyBorder="1" applyAlignment="1">
      <alignment vertical="center"/>
    </xf>
    <xf numFmtId="0" fontId="63" fillId="25" borderId="170" xfId="46" quotePrefix="1" applyNumberFormat="1" applyFont="1" applyFill="1" applyBorder="1" applyAlignment="1">
      <alignment horizontal="center"/>
    </xf>
    <xf numFmtId="0" fontId="5" fillId="0" borderId="19" xfId="0" applyFont="1" applyBorder="1" applyAlignment="1">
      <alignment vertical="center"/>
    </xf>
    <xf numFmtId="165" fontId="4" fillId="0" borderId="10" xfId="46" applyNumberFormat="1" applyFont="1" applyBorder="1" applyAlignment="1">
      <alignment vertical="center"/>
    </xf>
    <xf numFmtId="0" fontId="10" fillId="0" borderId="0" xfId="45" applyFont="1" applyAlignment="1">
      <alignment horizontal="center" vertical="center"/>
    </xf>
    <xf numFmtId="0" fontId="7" fillId="0" borderId="10" xfId="45" applyBorder="1"/>
    <xf numFmtId="0" fontId="4" fillId="0" borderId="0" xfId="0" quotePrefix="1" applyFont="1" applyAlignment="1">
      <alignment horizontal="left"/>
    </xf>
    <xf numFmtId="165" fontId="5" fillId="26" borderId="73" xfId="46" applyNumberFormat="1" applyFont="1" applyFill="1" applyBorder="1" applyAlignment="1">
      <alignment vertical="center"/>
    </xf>
    <xf numFmtId="0" fontId="7" fillId="0" borderId="19" xfId="45" applyBorder="1" applyAlignment="1">
      <alignment vertical="center"/>
    </xf>
    <xf numFmtId="0" fontId="12" fillId="0" borderId="0" xfId="45" applyFont="1" applyAlignment="1">
      <alignment vertical="center"/>
    </xf>
    <xf numFmtId="0" fontId="7" fillId="0" borderId="19" xfId="45" applyBorder="1" applyAlignment="1">
      <alignment horizontal="left" vertical="center"/>
    </xf>
    <xf numFmtId="0" fontId="6" fillId="0" borderId="0" xfId="45" applyFont="1" applyAlignment="1">
      <alignment vertical="center"/>
    </xf>
    <xf numFmtId="0" fontId="7" fillId="0" borderId="0" xfId="45" applyAlignment="1">
      <alignment horizontal="center" vertical="center"/>
    </xf>
    <xf numFmtId="0" fontId="10" fillId="0" borderId="19" xfId="45" quotePrefix="1" applyFont="1" applyBorder="1" applyAlignment="1">
      <alignment vertical="center"/>
    </xf>
    <xf numFmtId="0" fontId="10" fillId="0" borderId="0" xfId="45" quotePrefix="1" applyFont="1" applyAlignment="1">
      <alignment vertical="center"/>
    </xf>
    <xf numFmtId="43" fontId="4" fillId="26" borderId="22" xfId="46" applyFont="1" applyFill="1" applyBorder="1"/>
    <xf numFmtId="43" fontId="4" fillId="0" borderId="13" xfId="46" applyFont="1" applyBorder="1"/>
    <xf numFmtId="41" fontId="5" fillId="26" borderId="22" xfId="28" applyNumberFormat="1" applyFont="1" applyFill="1" applyBorder="1"/>
    <xf numFmtId="43" fontId="5" fillId="26" borderId="22" xfId="46" applyFont="1" applyFill="1" applyBorder="1"/>
    <xf numFmtId="43" fontId="5" fillId="0" borderId="13" xfId="46" applyFont="1" applyBorder="1"/>
    <xf numFmtId="41" fontId="5" fillId="26" borderId="22" xfId="46" applyNumberFormat="1" applyFont="1" applyFill="1" applyBorder="1"/>
    <xf numFmtId="41" fontId="5" fillId="0" borderId="13" xfId="46" applyNumberFormat="1" applyFont="1" applyBorder="1"/>
    <xf numFmtId="0" fontId="7" fillId="0" borderId="16" xfId="45" applyBorder="1"/>
    <xf numFmtId="0" fontId="4" fillId="0" borderId="171" xfId="0" applyFont="1" applyBorder="1"/>
    <xf numFmtId="41" fontId="62" fillId="25" borderId="143" xfId="28" applyNumberFormat="1" applyFont="1" applyFill="1" applyBorder="1" applyAlignment="1" applyProtection="1">
      <alignment horizontal="center" vertical="center" wrapText="1"/>
      <protection locked="0"/>
    </xf>
    <xf numFmtId="41" fontId="62" fillId="25" borderId="81" xfId="28" applyNumberFormat="1" applyFont="1" applyFill="1" applyBorder="1" applyAlignment="1" applyProtection="1">
      <alignment horizontal="center" vertical="center" wrapText="1"/>
      <protection locked="0"/>
    </xf>
    <xf numFmtId="41" fontId="63" fillId="25" borderId="139" xfId="28" quotePrefix="1" applyNumberFormat="1" applyFont="1" applyFill="1" applyBorder="1" applyAlignment="1">
      <alignment horizontal="center"/>
    </xf>
    <xf numFmtId="41" fontId="0" fillId="0" borderId="143" xfId="28" applyNumberFormat="1" applyFont="1" applyBorder="1"/>
    <xf numFmtId="41" fontId="65" fillId="25" borderId="0" xfId="28" applyNumberFormat="1" applyFont="1" applyFill="1" applyAlignment="1">
      <alignment horizontal="center"/>
    </xf>
    <xf numFmtId="0" fontId="4" fillId="0" borderId="172" xfId="0" applyFont="1" applyBorder="1"/>
    <xf numFmtId="0" fontId="4" fillId="0" borderId="173" xfId="0" applyFont="1" applyBorder="1"/>
    <xf numFmtId="41" fontId="0" fillId="0" borderId="153" xfId="28" applyNumberFormat="1" applyFont="1" applyBorder="1"/>
    <xf numFmtId="0" fontId="4" fillId="0" borderId="143" xfId="0" applyFont="1" applyBorder="1"/>
    <xf numFmtId="0" fontId="0" fillId="0" borderId="143" xfId="0" applyBorder="1" applyAlignment="1">
      <alignment horizontal="center"/>
    </xf>
    <xf numFmtId="0" fontId="4" fillId="0" borderId="174" xfId="0" applyFont="1" applyBorder="1"/>
    <xf numFmtId="41" fontId="0" fillId="0" borderId="140" xfId="28" applyNumberFormat="1" applyFont="1" applyBorder="1"/>
    <xf numFmtId="0" fontId="4" fillId="0" borderId="175" xfId="0" applyFont="1" applyBorder="1"/>
    <xf numFmtId="43" fontId="4" fillId="0" borderId="20" xfId="0" applyNumberFormat="1" applyFont="1" applyBorder="1"/>
    <xf numFmtId="43" fontId="4" fillId="0" borderId="143" xfId="0" applyNumberFormat="1" applyFont="1" applyBorder="1"/>
    <xf numFmtId="0" fontId="4" fillId="0" borderId="143" xfId="56" applyBorder="1" applyAlignment="1">
      <alignment horizontal="left"/>
    </xf>
    <xf numFmtId="1" fontId="120" fillId="0" borderId="176" xfId="85" applyNumberFormat="1" applyFont="1" applyBorder="1"/>
    <xf numFmtId="41" fontId="4" fillId="0" borderId="0" xfId="28" applyNumberFormat="1" applyFont="1"/>
    <xf numFmtId="41" fontId="4" fillId="26" borderId="0" xfId="28" applyNumberFormat="1" applyFont="1" applyFill="1" applyBorder="1"/>
    <xf numFmtId="41" fontId="4" fillId="26" borderId="149" xfId="28" applyNumberFormat="1" applyFont="1" applyFill="1" applyBorder="1"/>
    <xf numFmtId="41" fontId="0" fillId="26" borderId="0" xfId="28" applyNumberFormat="1" applyFont="1" applyFill="1"/>
    <xf numFmtId="41" fontId="0" fillId="0" borderId="0" xfId="28" applyNumberFormat="1" applyFont="1" applyFill="1"/>
    <xf numFmtId="41" fontId="4" fillId="0" borderId="34" xfId="0" applyNumberFormat="1" applyFont="1" applyBorder="1"/>
    <xf numFmtId="41" fontId="4" fillId="26" borderId="17" xfId="28" applyNumberFormat="1" applyFill="1" applyBorder="1"/>
    <xf numFmtId="41" fontId="4" fillId="0" borderId="140" xfId="28" applyNumberFormat="1" applyBorder="1"/>
    <xf numFmtId="41" fontId="4" fillId="0" borderId="143" xfId="56" applyNumberFormat="1" applyBorder="1"/>
    <xf numFmtId="41" fontId="0" fillId="26" borderId="32" xfId="0" applyNumberFormat="1" applyFill="1" applyBorder="1"/>
    <xf numFmtId="41" fontId="0" fillId="0" borderId="32" xfId="0" applyNumberFormat="1" applyBorder="1"/>
    <xf numFmtId="41" fontId="0" fillId="0" borderId="34" xfId="0" applyNumberFormat="1" applyBorder="1"/>
    <xf numFmtId="41" fontId="0" fillId="0" borderId="35" xfId="0" applyNumberFormat="1" applyBorder="1"/>
    <xf numFmtId="41" fontId="0" fillId="26" borderId="158" xfId="28" applyNumberFormat="1" applyFont="1" applyFill="1" applyBorder="1"/>
    <xf numFmtId="41" fontId="0" fillId="0" borderId="32" xfId="28" applyNumberFormat="1" applyFont="1" applyBorder="1"/>
    <xf numFmtId="41" fontId="0" fillId="26" borderId="157" xfId="28" applyNumberFormat="1" applyFont="1" applyFill="1" applyBorder="1"/>
    <xf numFmtId="41" fontId="0" fillId="0" borderId="158" xfId="28" applyNumberFormat="1" applyFont="1" applyBorder="1"/>
    <xf numFmtId="41" fontId="0" fillId="0" borderId="10" xfId="28" applyNumberFormat="1" applyFont="1" applyFill="1" applyBorder="1"/>
    <xf numFmtId="41" fontId="0" fillId="0" borderId="161" xfId="28" applyNumberFormat="1" applyFont="1" applyFill="1" applyBorder="1"/>
    <xf numFmtId="41" fontId="0" fillId="0" borderId="75" xfId="28" applyNumberFormat="1" applyFont="1" applyFill="1" applyBorder="1"/>
    <xf numFmtId="41" fontId="0" fillId="26" borderId="76" xfId="28" applyNumberFormat="1" applyFont="1" applyFill="1" applyBorder="1"/>
    <xf numFmtId="41" fontId="0" fillId="0" borderId="161" xfId="28" applyNumberFormat="1" applyFont="1" applyBorder="1"/>
    <xf numFmtId="41" fontId="0" fillId="26" borderId="16" xfId="28" applyNumberFormat="1" applyFont="1" applyFill="1" applyBorder="1"/>
    <xf numFmtId="41" fontId="0" fillId="0" borderId="75" xfId="28" applyNumberFormat="1" applyFont="1" applyBorder="1"/>
    <xf numFmtId="41" fontId="0" fillId="26" borderId="149" xfId="0" applyNumberFormat="1" applyFill="1" applyBorder="1"/>
    <xf numFmtId="41" fontId="0" fillId="0" borderId="150" xfId="0" applyNumberFormat="1" applyBorder="1"/>
    <xf numFmtId="41" fontId="5" fillId="26" borderId="23" xfId="0" applyNumberFormat="1" applyFont="1" applyFill="1" applyBorder="1"/>
    <xf numFmtId="41" fontId="5" fillId="26" borderId="64" xfId="0" applyNumberFormat="1" applyFont="1" applyFill="1" applyBorder="1"/>
    <xf numFmtId="41" fontId="5" fillId="26" borderId="62" xfId="28" applyNumberFormat="1" applyFont="1" applyFill="1" applyBorder="1"/>
    <xf numFmtId="41" fontId="0" fillId="0" borderId="47" xfId="0" applyNumberFormat="1" applyBorder="1"/>
    <xf numFmtId="41" fontId="0" fillId="0" borderId="13" xfId="0" applyNumberFormat="1" applyBorder="1"/>
    <xf numFmtId="41" fontId="0" fillId="26" borderId="75" xfId="28" applyNumberFormat="1" applyFont="1" applyFill="1" applyBorder="1"/>
    <xf numFmtId="41" fontId="5" fillId="0" borderId="140" xfId="56" applyNumberFormat="1" applyFont="1" applyBorder="1"/>
    <xf numFmtId="0" fontId="0" fillId="0" borderId="143" xfId="28" applyNumberFormat="1" applyFont="1" applyBorder="1"/>
    <xf numFmtId="0" fontId="4" fillId="0" borderId="143" xfId="28" applyNumberFormat="1" applyFont="1" applyBorder="1"/>
    <xf numFmtId="41" fontId="4" fillId="0" borderId="140" xfId="56" applyNumberFormat="1" applyBorder="1"/>
    <xf numFmtId="41" fontId="4" fillId="0" borderId="143" xfId="28" applyNumberFormat="1" applyBorder="1"/>
    <xf numFmtId="41" fontId="5" fillId="0" borderId="143" xfId="28" applyNumberFormat="1" applyFont="1" applyBorder="1"/>
    <xf numFmtId="41" fontId="5" fillId="0" borderId="143" xfId="56" applyNumberFormat="1" applyFont="1" applyBorder="1"/>
    <xf numFmtId="41" fontId="5" fillId="0" borderId="143" xfId="0" applyNumberFormat="1" applyFont="1" applyBorder="1"/>
    <xf numFmtId="41" fontId="89" fillId="0" borderId="140" xfId="56" applyNumberFormat="1" applyFont="1" applyBorder="1"/>
    <xf numFmtId="41" fontId="72" fillId="0" borderId="140" xfId="28" applyNumberFormat="1" applyFont="1" applyBorder="1"/>
    <xf numFmtId="41" fontId="72" fillId="0" borderId="143" xfId="28" applyNumberFormat="1" applyFont="1" applyBorder="1"/>
    <xf numFmtId="41" fontId="89" fillId="0" borderId="143" xfId="56" applyNumberFormat="1" applyFont="1" applyBorder="1"/>
    <xf numFmtId="41" fontId="73" fillId="0" borderId="143" xfId="56" applyNumberFormat="1" applyFont="1" applyBorder="1"/>
    <xf numFmtId="0" fontId="72" fillId="0" borderId="149" xfId="90" applyFont="1" applyBorder="1"/>
    <xf numFmtId="41" fontId="41" fillId="0" borderId="142" xfId="46" applyNumberFormat="1" applyFont="1" applyBorder="1"/>
    <xf numFmtId="41" fontId="41" fillId="0" borderId="143" xfId="46" applyNumberFormat="1" applyFont="1" applyBorder="1"/>
    <xf numFmtId="41" fontId="41" fillId="0" borderId="81" xfId="46" applyNumberFormat="1" applyFont="1" applyBorder="1"/>
    <xf numFmtId="41" fontId="45" fillId="0" borderId="142" xfId="46" applyNumberFormat="1" applyFont="1" applyBorder="1"/>
    <xf numFmtId="41" fontId="45" fillId="0" borderId="143" xfId="46" applyNumberFormat="1" applyFont="1" applyBorder="1"/>
    <xf numFmtId="41" fontId="45" fillId="0" borderId="81" xfId="46" applyNumberFormat="1" applyFont="1" applyBorder="1"/>
    <xf numFmtId="41" fontId="45" fillId="0" borderId="144" xfId="46" applyNumberFormat="1" applyFont="1" applyBorder="1"/>
    <xf numFmtId="41" fontId="45" fillId="24" borderId="80" xfId="46" applyNumberFormat="1" applyFont="1" applyFill="1" applyBorder="1"/>
    <xf numFmtId="41" fontId="45" fillId="24" borderId="54" xfId="46" applyNumberFormat="1" applyFont="1" applyFill="1" applyBorder="1"/>
    <xf numFmtId="41" fontId="45" fillId="24" borderId="153" xfId="46" applyNumberFormat="1" applyFont="1" applyFill="1" applyBorder="1"/>
    <xf numFmtId="41" fontId="45" fillId="24" borderId="143" xfId="46" applyNumberFormat="1" applyFont="1" applyFill="1" applyBorder="1"/>
    <xf numFmtId="41" fontId="45" fillId="24" borderId="81" xfId="46" applyNumberFormat="1" applyFont="1" applyFill="1" applyBorder="1"/>
    <xf numFmtId="41" fontId="45" fillId="0" borderId="140" xfId="46" applyNumberFormat="1" applyFont="1" applyBorder="1"/>
    <xf numFmtId="41" fontId="45" fillId="24" borderId="142" xfId="46" applyNumberFormat="1" applyFont="1" applyFill="1" applyBorder="1"/>
    <xf numFmtId="41" fontId="45" fillId="0" borderId="80" xfId="46" applyNumberFormat="1" applyFont="1" applyBorder="1"/>
    <xf numFmtId="41" fontId="45" fillId="0" borderId="54" xfId="46" applyNumberFormat="1" applyFont="1" applyBorder="1"/>
    <xf numFmtId="41" fontId="45" fillId="0" borderId="153" xfId="46" applyNumberFormat="1" applyFont="1" applyBorder="1"/>
    <xf numFmtId="41" fontId="5" fillId="0" borderId="143" xfId="28" applyNumberFormat="1" applyFont="1" applyFill="1" applyBorder="1" applyAlignment="1"/>
    <xf numFmtId="41" fontId="5" fillId="0" borderId="143" xfId="38" applyNumberFormat="1" applyFont="1" applyBorder="1"/>
    <xf numFmtId="41" fontId="5" fillId="0" borderId="81" xfId="38" applyNumberFormat="1" applyFont="1" applyBorder="1"/>
    <xf numFmtId="41" fontId="4" fillId="0" borderId="143" xfId="28" applyNumberFormat="1" applyFont="1" applyFill="1" applyBorder="1" applyAlignment="1"/>
    <xf numFmtId="41" fontId="4" fillId="0" borderId="81" xfId="28" applyNumberFormat="1" applyFont="1" applyFill="1" applyBorder="1" applyAlignment="1"/>
    <xf numFmtId="41" fontId="4" fillId="0" borderId="143" xfId="38" applyNumberFormat="1" applyFont="1" applyBorder="1"/>
    <xf numFmtId="41" fontId="45" fillId="0" borderId="143" xfId="55" applyNumberFormat="1" applyFont="1" applyFill="1" applyBorder="1"/>
    <xf numFmtId="41" fontId="45" fillId="0" borderId="149" xfId="55" applyNumberFormat="1" applyFont="1" applyFill="1" applyBorder="1"/>
    <xf numFmtId="41" fontId="4" fillId="0" borderId="144" xfId="28" applyNumberFormat="1" applyFont="1" applyFill="1" applyBorder="1" applyAlignment="1"/>
    <xf numFmtId="41" fontId="4" fillId="35" borderId="96" xfId="28" applyNumberFormat="1" applyFont="1" applyFill="1" applyBorder="1" applyAlignment="1"/>
    <xf numFmtId="41" fontId="4" fillId="0" borderId="0" xfId="0" applyNumberFormat="1" applyFont="1" applyAlignment="1">
      <alignment horizontal="center"/>
    </xf>
    <xf numFmtId="0" fontId="93" fillId="0" borderId="144" xfId="0" applyFont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0" fontId="93" fillId="0" borderId="140" xfId="0" applyFont="1" applyBorder="1" applyAlignment="1">
      <alignment vertical="center" wrapText="1"/>
    </xf>
    <xf numFmtId="0" fontId="61" fillId="0" borderId="144" xfId="50" quotePrefix="1" applyBorder="1" applyAlignment="1">
      <alignment horizontal="center"/>
    </xf>
    <xf numFmtId="0" fontId="61" fillId="0" borderId="140" xfId="50" quotePrefix="1" applyBorder="1" applyAlignment="1">
      <alignment horizontal="center"/>
    </xf>
    <xf numFmtId="0" fontId="4" fillId="0" borderId="144" xfId="50" applyFont="1" applyBorder="1" applyAlignment="1">
      <alignment horizontal="center" vertical="top"/>
    </xf>
    <xf numFmtId="0" fontId="4" fillId="0" borderId="140" xfId="50" applyFont="1" applyBorder="1" applyAlignment="1">
      <alignment horizontal="center" vertical="top"/>
    </xf>
    <xf numFmtId="0" fontId="4" fillId="0" borderId="11" xfId="50" applyFont="1" applyBorder="1" applyAlignment="1">
      <alignment horizontal="center" vertical="top"/>
    </xf>
    <xf numFmtId="0" fontId="4" fillId="0" borderId="143" xfId="50" applyFont="1" applyBorder="1" applyAlignment="1">
      <alignment horizontal="center" vertical="center" wrapText="1"/>
    </xf>
    <xf numFmtId="0" fontId="4" fillId="0" borderId="144" xfId="50" applyFont="1" applyBorder="1" applyAlignment="1">
      <alignment horizontal="center"/>
    </xf>
    <xf numFmtId="0" fontId="61" fillId="0" borderId="144" xfId="50" quotePrefix="1" applyBorder="1" applyAlignment="1">
      <alignment horizontal="center" vertical="top"/>
    </xf>
    <xf numFmtId="0" fontId="61" fillId="0" borderId="140" xfId="50" quotePrefix="1" applyBorder="1" applyAlignment="1">
      <alignment horizontal="center" vertical="top"/>
    </xf>
    <xf numFmtId="0" fontId="61" fillId="0" borderId="143" xfId="50" applyBorder="1" applyAlignment="1">
      <alignment horizontal="center" vertical="center" wrapText="1"/>
    </xf>
    <xf numFmtId="0" fontId="61" fillId="0" borderId="143" xfId="50" quotePrefix="1" applyBorder="1" applyAlignment="1">
      <alignment horizontal="center"/>
    </xf>
    <xf numFmtId="0" fontId="61" fillId="0" borderId="11" xfId="50" quotePrefix="1" applyBorder="1" applyAlignment="1">
      <alignment horizontal="center" vertical="top"/>
    </xf>
    <xf numFmtId="0" fontId="44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65" fillId="25" borderId="0" xfId="50" applyFont="1" applyFill="1" applyBorder="1" applyAlignment="1">
      <alignment horizontal="center"/>
    </xf>
    <xf numFmtId="0" fontId="55" fillId="0" borderId="94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15" fontId="50" fillId="0" borderId="19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0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2" fillId="0" borderId="19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10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2" fillId="25" borderId="94" xfId="0" applyFont="1" applyFill="1" applyBorder="1" applyAlignment="1">
      <alignment horizontal="center" vertical="center" wrapText="1"/>
    </xf>
    <xf numFmtId="0" fontId="62" fillId="25" borderId="84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5" fontId="80" fillId="0" borderId="149" xfId="0" applyNumberFormat="1" applyFont="1" applyBorder="1"/>
    <xf numFmtId="0" fontId="38" fillId="0" borderId="0" xfId="0" applyFont="1" applyAlignment="1">
      <alignment horizontal="center" vertical="justify" wrapText="1"/>
    </xf>
    <xf numFmtId="0" fontId="0" fillId="0" borderId="0" xfId="0"/>
    <xf numFmtId="0" fontId="72" fillId="0" borderId="146" xfId="0" applyFont="1" applyBorder="1"/>
    <xf numFmtId="0" fontId="5" fillId="0" borderId="20" xfId="0" quotePrefix="1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2" fillId="34" borderId="0" xfId="50" applyFont="1" applyFill="1" applyBorder="1" applyAlignment="1">
      <alignment horizontal="center"/>
    </xf>
    <xf numFmtId="168" fontId="80" fillId="0" borderId="149" xfId="0" applyNumberFormat="1" applyFont="1" applyBorder="1" applyAlignment="1">
      <alignment horizontal="left"/>
    </xf>
    <xf numFmtId="15" fontId="72" fillId="0" borderId="149" xfId="0" applyNumberFormat="1" applyFont="1" applyBorder="1" applyAlignment="1">
      <alignment wrapText="1"/>
    </xf>
    <xf numFmtId="15" fontId="61" fillId="0" borderId="149" xfId="50" applyNumberFormat="1" applyBorder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29" borderId="11" xfId="0" applyFont="1" applyFill="1" applyBorder="1" applyAlignment="1">
      <alignment wrapText="1"/>
    </xf>
    <xf numFmtId="0" fontId="5" fillId="29" borderId="85" xfId="0" applyFont="1" applyFill="1" applyBorder="1" applyAlignment="1">
      <alignment wrapText="1"/>
    </xf>
    <xf numFmtId="0" fontId="5" fillId="29" borderId="152" xfId="0" applyFont="1" applyFill="1" applyBorder="1" applyAlignment="1">
      <alignment wrapText="1"/>
    </xf>
    <xf numFmtId="0" fontId="5" fillId="29" borderId="149" xfId="0" applyFont="1" applyFill="1" applyBorder="1" applyAlignment="1">
      <alignment wrapText="1"/>
    </xf>
    <xf numFmtId="0" fontId="5" fillId="29" borderId="153" xfId="0" applyFont="1" applyFill="1" applyBorder="1" applyAlignment="1">
      <alignment wrapText="1"/>
    </xf>
    <xf numFmtId="0" fontId="5" fillId="29" borderId="149" xfId="0" applyFont="1" applyFill="1" applyBorder="1" applyAlignment="1">
      <alignment horizontal="center"/>
    </xf>
    <xf numFmtId="0" fontId="5" fillId="29" borderId="153" xfId="0" applyFont="1" applyFill="1" applyBorder="1" applyAlignment="1">
      <alignment horizontal="center"/>
    </xf>
    <xf numFmtId="0" fontId="5" fillId="29" borderId="154" xfId="0" applyFont="1" applyFill="1" applyBorder="1" applyAlignment="1">
      <alignment wrapText="1"/>
    </xf>
    <xf numFmtId="0" fontId="59" fillId="0" borderId="0" xfId="0" applyFont="1" applyAlignment="1">
      <alignment horizontal="left"/>
    </xf>
    <xf numFmtId="0" fontId="60" fillId="0" borderId="59" xfId="0" applyFont="1" applyBorder="1" applyAlignment="1">
      <alignment horizontal="center" vertical="center"/>
    </xf>
    <xf numFmtId="0" fontId="60" fillId="0" borderId="149" xfId="0" applyFont="1" applyBorder="1" applyAlignment="1">
      <alignment horizontal="center" vertical="center"/>
    </xf>
    <xf numFmtId="0" fontId="60" fillId="0" borderId="153" xfId="0" applyFont="1" applyBorder="1" applyAlignment="1">
      <alignment horizontal="center" vertical="center"/>
    </xf>
    <xf numFmtId="0" fontId="5" fillId="0" borderId="0" xfId="0" applyFont="1" applyAlignment="1">
      <alignment horizontal="center" vertical="justify" wrapText="1"/>
    </xf>
    <xf numFmtId="0" fontId="67" fillId="25" borderId="28" xfId="0" applyFont="1" applyFill="1" applyBorder="1" applyAlignment="1">
      <alignment horizontal="center" vertical="center"/>
    </xf>
    <xf numFmtId="0" fontId="67" fillId="25" borderId="29" xfId="0" applyFont="1" applyFill="1" applyBorder="1" applyAlignment="1">
      <alignment horizontal="center" vertical="center"/>
    </xf>
    <xf numFmtId="0" fontId="67" fillId="25" borderId="30" xfId="0" applyFont="1" applyFill="1" applyBorder="1" applyAlignment="1">
      <alignment horizontal="center" vertical="center"/>
    </xf>
    <xf numFmtId="0" fontId="62" fillId="25" borderId="143" xfId="0" applyFont="1" applyFill="1" applyBorder="1" applyAlignment="1">
      <alignment horizontal="center" vertical="center"/>
    </xf>
    <xf numFmtId="0" fontId="62" fillId="25" borderId="144" xfId="0" applyFont="1" applyFill="1" applyBorder="1" applyAlignment="1">
      <alignment horizontal="center" vertical="center"/>
    </xf>
    <xf numFmtId="0" fontId="62" fillId="25" borderId="143" xfId="0" applyFont="1" applyFill="1" applyBorder="1" applyAlignment="1">
      <alignment horizontal="center" vertical="center" wrapText="1"/>
    </xf>
    <xf numFmtId="0" fontId="60" fillId="0" borderId="51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0" fontId="46" fillId="0" borderId="0" xfId="59" applyFont="1" applyAlignment="1">
      <alignment horizontal="left"/>
    </xf>
    <xf numFmtId="0" fontId="59" fillId="0" borderId="31" xfId="59" applyFont="1" applyBorder="1" applyAlignment="1">
      <alignment horizontal="left"/>
    </xf>
    <xf numFmtId="0" fontId="59" fillId="0" borderId="0" xfId="59" applyFont="1" applyAlignment="1">
      <alignment horizontal="left"/>
    </xf>
    <xf numFmtId="0" fontId="41" fillId="0" borderId="0" xfId="59" applyFont="1" applyAlignment="1">
      <alignment horizontal="center" vertical="center" wrapText="1"/>
    </xf>
    <xf numFmtId="0" fontId="67" fillId="25" borderId="28" xfId="38" applyFont="1" applyFill="1" applyBorder="1" applyAlignment="1">
      <alignment horizontal="center" vertical="center"/>
    </xf>
    <xf numFmtId="0" fontId="67" fillId="25" borderId="29" xfId="38" applyFont="1" applyFill="1" applyBorder="1" applyAlignment="1">
      <alignment horizontal="center" vertical="center"/>
    </xf>
    <xf numFmtId="0" fontId="67" fillId="25" borderId="30" xfId="38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3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74" fillId="25" borderId="28" xfId="0" applyFont="1" applyFill="1" applyBorder="1" applyAlignment="1">
      <alignment horizontal="center" vertical="center"/>
    </xf>
    <xf numFmtId="0" fontId="62" fillId="25" borderId="29" xfId="0" applyFont="1" applyFill="1" applyBorder="1" applyAlignment="1">
      <alignment horizontal="center" vertical="center"/>
    </xf>
    <xf numFmtId="0" fontId="62" fillId="25" borderId="30" xfId="0" applyFont="1" applyFill="1" applyBorder="1" applyAlignment="1">
      <alignment horizontal="center" vertical="center"/>
    </xf>
    <xf numFmtId="0" fontId="63" fillId="25" borderId="101" xfId="0" applyFont="1" applyFill="1" applyBorder="1" applyAlignment="1">
      <alignment horizontal="center" vertical="center"/>
    </xf>
    <xf numFmtId="0" fontId="63" fillId="25" borderId="94" xfId="0" applyFont="1" applyFill="1" applyBorder="1" applyAlignment="1">
      <alignment horizontal="center" vertical="center"/>
    </xf>
    <xf numFmtId="0" fontId="63" fillId="25" borderId="102" xfId="0" applyFont="1" applyFill="1" applyBorder="1" applyAlignment="1">
      <alignment horizontal="center" vertical="center"/>
    </xf>
    <xf numFmtId="0" fontId="63" fillId="25" borderId="31" xfId="0" applyFont="1" applyFill="1" applyBorder="1" applyAlignment="1">
      <alignment horizontal="center" vertical="center"/>
    </xf>
    <xf numFmtId="0" fontId="63" fillId="25" borderId="0" xfId="0" applyFont="1" applyFill="1" applyAlignment="1">
      <alignment horizontal="center" vertical="center"/>
    </xf>
    <xf numFmtId="0" fontId="63" fillId="25" borderId="12" xfId="0" applyFont="1" applyFill="1" applyBorder="1" applyAlignment="1">
      <alignment horizontal="center" vertical="center"/>
    </xf>
    <xf numFmtId="0" fontId="63" fillId="25" borderId="103" xfId="0" applyFont="1" applyFill="1" applyBorder="1" applyAlignment="1">
      <alignment horizontal="center" vertical="center"/>
    </xf>
    <xf numFmtId="0" fontId="63" fillId="25" borderId="32" xfId="0" applyFont="1" applyFill="1" applyBorder="1" applyAlignment="1">
      <alignment horizontal="center" vertical="center"/>
    </xf>
    <xf numFmtId="0" fontId="63" fillId="25" borderId="60" xfId="0" quotePrefix="1" applyFont="1" applyFill="1" applyBorder="1" applyAlignment="1">
      <alignment horizontal="center" vertical="center"/>
    </xf>
    <xf numFmtId="0" fontId="63" fillId="25" borderId="13" xfId="0" quotePrefix="1" applyFont="1" applyFill="1" applyBorder="1" applyAlignment="1">
      <alignment horizontal="center" vertical="center"/>
    </xf>
    <xf numFmtId="0" fontId="63" fillId="25" borderId="14" xfId="0" quotePrefix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2" fillId="25" borderId="28" xfId="0" applyFont="1" applyFill="1" applyBorder="1" applyAlignment="1">
      <alignment horizontal="center" vertical="center"/>
    </xf>
    <xf numFmtId="0" fontId="63" fillId="25" borderId="105" xfId="0" applyFont="1" applyFill="1" applyBorder="1" applyAlignment="1">
      <alignment horizontal="center" vertical="center"/>
    </xf>
    <xf numFmtId="0" fontId="63" fillId="25" borderId="106" xfId="0" applyFont="1" applyFill="1" applyBorder="1" applyAlignment="1">
      <alignment horizontal="center" vertical="center"/>
    </xf>
    <xf numFmtId="0" fontId="63" fillId="25" borderId="107" xfId="0" applyFont="1" applyFill="1" applyBorder="1" applyAlignment="1">
      <alignment horizontal="center" vertical="center"/>
    </xf>
    <xf numFmtId="0" fontId="63" fillId="25" borderId="42" xfId="0" applyFont="1" applyFill="1" applyBorder="1" applyAlignment="1">
      <alignment horizontal="center" vertical="center"/>
    </xf>
    <xf numFmtId="0" fontId="63" fillId="25" borderId="104" xfId="0" applyFont="1" applyFill="1" applyBorder="1" applyAlignment="1">
      <alignment horizontal="center" vertical="center"/>
    </xf>
    <xf numFmtId="0" fontId="63" fillId="25" borderId="90" xfId="0" quotePrefix="1" applyFont="1" applyFill="1" applyBorder="1" applyAlignment="1">
      <alignment horizontal="center"/>
    </xf>
    <xf numFmtId="0" fontId="63" fillId="25" borderId="25" xfId="0" quotePrefix="1" applyFont="1" applyFill="1" applyBorder="1" applyAlignment="1">
      <alignment horizontal="center"/>
    </xf>
    <xf numFmtId="0" fontId="62" fillId="25" borderId="126" xfId="0" applyFont="1" applyFill="1" applyBorder="1" applyAlignment="1">
      <alignment horizontal="center" vertical="center"/>
    </xf>
    <xf numFmtId="0" fontId="62" fillId="25" borderId="128" xfId="0" applyFont="1" applyFill="1" applyBorder="1" applyAlignment="1">
      <alignment horizontal="center" vertical="center"/>
    </xf>
    <xf numFmtId="0" fontId="62" fillId="25" borderId="129" xfId="0" applyFont="1" applyFill="1" applyBorder="1" applyAlignment="1">
      <alignment horizontal="center" vertical="center"/>
    </xf>
    <xf numFmtId="0" fontId="62" fillId="25" borderId="19" xfId="0" applyFont="1" applyFill="1" applyBorder="1" applyAlignment="1">
      <alignment horizontal="center" vertical="center"/>
    </xf>
    <xf numFmtId="0" fontId="62" fillId="25" borderId="45" xfId="0" applyFont="1" applyFill="1" applyBorder="1" applyAlignment="1">
      <alignment horizontal="center" vertical="center"/>
    </xf>
    <xf numFmtId="0" fontId="62" fillId="25" borderId="57" xfId="0" applyFont="1" applyFill="1" applyBorder="1" applyAlignment="1">
      <alignment horizontal="center" vertical="center"/>
    </xf>
    <xf numFmtId="0" fontId="62" fillId="25" borderId="86" xfId="0" applyFont="1" applyFill="1" applyBorder="1" applyAlignment="1">
      <alignment horizontal="center" vertical="center"/>
    </xf>
    <xf numFmtId="0" fontId="63" fillId="25" borderId="22" xfId="0" quotePrefix="1" applyFont="1" applyFill="1" applyBorder="1" applyAlignment="1">
      <alignment horizontal="center"/>
    </xf>
    <xf numFmtId="0" fontId="63" fillId="25" borderId="19" xfId="0" applyFont="1" applyFill="1" applyBorder="1" applyAlignment="1">
      <alignment horizontal="center" vertical="center"/>
    </xf>
    <xf numFmtId="0" fontId="63" fillId="25" borderId="144" xfId="0" applyFont="1" applyFill="1" applyBorder="1" applyAlignment="1">
      <alignment horizontal="center" vertical="center"/>
    </xf>
    <xf numFmtId="0" fontId="63" fillId="25" borderId="11" xfId="0" applyFont="1" applyFill="1" applyBorder="1" applyAlignment="1">
      <alignment horizontal="center" vertical="center"/>
    </xf>
    <xf numFmtId="0" fontId="63" fillId="25" borderId="18" xfId="0" applyFont="1" applyFill="1" applyBorder="1" applyAlignment="1">
      <alignment horizontal="center"/>
    </xf>
    <xf numFmtId="0" fontId="63" fillId="25" borderId="20" xfId="0" applyFont="1" applyFill="1" applyBorder="1" applyAlignment="1">
      <alignment horizontal="center"/>
    </xf>
    <xf numFmtId="0" fontId="63" fillId="25" borderId="21" xfId="0" applyFont="1" applyFill="1" applyBorder="1" applyAlignment="1">
      <alignment horizontal="center"/>
    </xf>
    <xf numFmtId="0" fontId="63" fillId="25" borderId="159" xfId="0" applyFont="1" applyFill="1" applyBorder="1" applyAlignment="1">
      <alignment horizontal="center" vertical="center"/>
    </xf>
    <xf numFmtId="0" fontId="63" fillId="25" borderId="15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63" fillId="25" borderId="90" xfId="0" quotePrefix="1" applyFont="1" applyFill="1" applyBorder="1" applyAlignment="1">
      <alignment horizontal="center" vertical="center"/>
    </xf>
    <xf numFmtId="0" fontId="63" fillId="25" borderId="25" xfId="0" quotePrefix="1" applyFont="1" applyFill="1" applyBorder="1" applyAlignment="1">
      <alignment horizontal="center" vertical="center"/>
    </xf>
    <xf numFmtId="0" fontId="63" fillId="25" borderId="151" xfId="0" applyFont="1" applyFill="1" applyBorder="1" applyAlignment="1">
      <alignment horizontal="center" vertical="center"/>
    </xf>
    <xf numFmtId="0" fontId="63" fillId="25" borderId="153" xfId="0" applyFont="1" applyFill="1" applyBorder="1" applyAlignment="1">
      <alignment horizontal="center" vertical="center"/>
    </xf>
    <xf numFmtId="0" fontId="60" fillId="0" borderId="31" xfId="0" applyFont="1" applyBorder="1"/>
    <xf numFmtId="0" fontId="60" fillId="0" borderId="0" xfId="0" applyFont="1"/>
    <xf numFmtId="0" fontId="63" fillId="25" borderId="77" xfId="0" applyFont="1" applyFill="1" applyBorder="1" applyAlignment="1">
      <alignment horizontal="center" vertical="center"/>
    </xf>
    <xf numFmtId="0" fontId="63" fillId="25" borderId="20" xfId="0" applyFont="1" applyFill="1" applyBorder="1" applyAlignment="1">
      <alignment horizontal="center" vertical="center"/>
    </xf>
    <xf numFmtId="0" fontId="63" fillId="25" borderId="24" xfId="0" quotePrefix="1" applyFont="1" applyFill="1" applyBorder="1" applyAlignment="1">
      <alignment horizontal="center"/>
    </xf>
    <xf numFmtId="0" fontId="63" fillId="25" borderId="13" xfId="0" applyFont="1" applyFill="1" applyBorder="1" applyAlignment="1">
      <alignment horizontal="center"/>
    </xf>
    <xf numFmtId="0" fontId="63" fillId="25" borderId="159" xfId="0" applyFont="1" applyFill="1" applyBorder="1" applyAlignment="1">
      <alignment horizontal="center"/>
    </xf>
    <xf numFmtId="0" fontId="63" fillId="25" borderId="150" xfId="0" applyFont="1" applyFill="1" applyBorder="1" applyAlignment="1">
      <alignment horizontal="center"/>
    </xf>
    <xf numFmtId="0" fontId="5" fillId="0" borderId="108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62" fillId="25" borderId="126" xfId="45" applyFont="1" applyFill="1" applyBorder="1" applyAlignment="1">
      <alignment horizontal="center" vertical="center"/>
    </xf>
    <xf numFmtId="0" fontId="62" fillId="25" borderId="128" xfId="45" applyFont="1" applyFill="1" applyBorder="1" applyAlignment="1">
      <alignment horizontal="center" vertical="center"/>
    </xf>
    <xf numFmtId="0" fontId="62" fillId="25" borderId="129" xfId="45" applyFont="1" applyFill="1" applyBorder="1" applyAlignment="1">
      <alignment horizontal="center" vertical="center"/>
    </xf>
    <xf numFmtId="0" fontId="68" fillId="25" borderId="0" xfId="45" applyFont="1" applyFill="1" applyAlignment="1">
      <alignment horizontal="center" vertical="center"/>
    </xf>
    <xf numFmtId="0" fontId="68" fillId="25" borderId="12" xfId="45" applyFont="1" applyFill="1" applyBorder="1" applyAlignment="1">
      <alignment horizontal="center" vertical="center"/>
    </xf>
    <xf numFmtId="0" fontId="63" fillId="25" borderId="20" xfId="45" applyFont="1" applyFill="1" applyBorder="1" applyAlignment="1">
      <alignment horizontal="center" vertical="center"/>
    </xf>
    <xf numFmtId="0" fontId="63" fillId="25" borderId="75" xfId="45" applyFont="1" applyFill="1" applyBorder="1" applyAlignment="1">
      <alignment horizontal="center" vertical="center"/>
    </xf>
    <xf numFmtId="0" fontId="68" fillId="25" borderId="149" xfId="45" applyFont="1" applyFill="1" applyBorder="1" applyAlignment="1">
      <alignment horizontal="center" vertical="center"/>
    </xf>
    <xf numFmtId="0" fontId="68" fillId="25" borderId="153" xfId="45" applyFont="1" applyFill="1" applyBorder="1" applyAlignment="1">
      <alignment horizontal="center" vertical="center"/>
    </xf>
    <xf numFmtId="0" fontId="63" fillId="25" borderId="140" xfId="45" quotePrefix="1" applyFont="1" applyFill="1" applyBorder="1" applyAlignment="1">
      <alignment horizontal="center" vertical="center"/>
    </xf>
    <xf numFmtId="0" fontId="63" fillId="25" borderId="143" xfId="45" applyFont="1" applyFill="1" applyBorder="1" applyAlignment="1">
      <alignment horizontal="center" vertical="center"/>
    </xf>
    <xf numFmtId="43" fontId="68" fillId="25" borderId="150" xfId="46" applyFont="1" applyFill="1" applyBorder="1" applyAlignment="1">
      <alignment horizontal="center" vertical="center"/>
    </xf>
    <xf numFmtId="43" fontId="68" fillId="25" borderId="143" xfId="46" applyFont="1" applyFill="1" applyBorder="1" applyAlignment="1">
      <alignment horizontal="center" vertical="center"/>
    </xf>
    <xf numFmtId="0" fontId="63" fillId="25" borderId="78" xfId="45" applyFont="1" applyFill="1" applyBorder="1" applyAlignment="1">
      <alignment horizontal="center" vertical="center"/>
    </xf>
    <xf numFmtId="0" fontId="63" fillId="25" borderId="140" xfId="45" applyFont="1" applyFill="1" applyBorder="1" applyAlignment="1">
      <alignment horizontal="center" vertical="center"/>
    </xf>
    <xf numFmtId="0" fontId="63" fillId="25" borderId="142" xfId="45" applyFont="1" applyFill="1" applyBorder="1" applyAlignment="1">
      <alignment horizontal="center" vertical="center"/>
    </xf>
    <xf numFmtId="0" fontId="63" fillId="25" borderId="90" xfId="45" quotePrefix="1" applyFont="1" applyFill="1" applyBorder="1" applyAlignment="1">
      <alignment horizontal="center"/>
    </xf>
    <xf numFmtId="0" fontId="63" fillId="25" borderId="22" xfId="45" quotePrefix="1" applyFont="1" applyFill="1" applyBorder="1" applyAlignment="1">
      <alignment horizontal="center"/>
    </xf>
    <xf numFmtId="0" fontId="5" fillId="0" borderId="24" xfId="45" applyFont="1" applyBorder="1" applyAlignment="1">
      <alignment horizontal="center"/>
    </xf>
    <xf numFmtId="0" fontId="5" fillId="0" borderId="13" xfId="45" applyFont="1" applyBorder="1" applyAlignment="1">
      <alignment horizontal="center"/>
    </xf>
    <xf numFmtId="0" fontId="5" fillId="0" borderId="19" xfId="45" applyFont="1" applyBorder="1" applyAlignment="1">
      <alignment horizontal="center" vertical="center"/>
    </xf>
    <xf numFmtId="0" fontId="5" fillId="0" borderId="0" xfId="4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68" fillId="25" borderId="149" xfId="0" applyFont="1" applyFill="1" applyBorder="1" applyAlignment="1">
      <alignment horizontal="center" vertical="center"/>
    </xf>
    <xf numFmtId="0" fontId="68" fillId="25" borderId="153" xfId="0" applyFont="1" applyFill="1" applyBorder="1" applyAlignment="1">
      <alignment horizontal="center" vertical="center"/>
    </xf>
    <xf numFmtId="0" fontId="68" fillId="25" borderId="94" xfId="0" applyFont="1" applyFill="1" applyBorder="1" applyAlignment="1">
      <alignment horizontal="center" vertical="center"/>
    </xf>
    <xf numFmtId="0" fontId="63" fillId="25" borderId="112" xfId="0" applyFont="1" applyFill="1" applyBorder="1" applyAlignment="1">
      <alignment horizontal="center" vertical="center"/>
    </xf>
    <xf numFmtId="0" fontId="63" fillId="25" borderId="110" xfId="0" applyFont="1" applyFill="1" applyBorder="1" applyAlignment="1">
      <alignment horizontal="center" vertical="center"/>
    </xf>
    <xf numFmtId="0" fontId="63" fillId="25" borderId="65" xfId="0" applyFont="1" applyFill="1" applyBorder="1" applyAlignment="1">
      <alignment horizontal="center" vertical="center"/>
    </xf>
    <xf numFmtId="0" fontId="63" fillId="25" borderId="111" xfId="0" applyFont="1" applyFill="1" applyBorder="1" applyAlignment="1">
      <alignment horizontal="center" vertical="center" wrapText="1"/>
    </xf>
    <xf numFmtId="0" fontId="63" fillId="25" borderId="143" xfId="0" applyFont="1" applyFill="1" applyBorder="1" applyAlignment="1">
      <alignment horizontal="center" vertical="center" wrapText="1"/>
    </xf>
    <xf numFmtId="0" fontId="63" fillId="25" borderId="164" xfId="0" applyFont="1" applyFill="1" applyBorder="1" applyAlignment="1">
      <alignment horizontal="center" vertical="center"/>
    </xf>
    <xf numFmtId="0" fontId="63" fillId="25" borderId="165" xfId="0" applyFont="1" applyFill="1" applyBorder="1" applyAlignment="1">
      <alignment horizontal="center" vertical="center"/>
    </xf>
    <xf numFmtId="0" fontId="63" fillId="25" borderId="136" xfId="0" applyFont="1" applyFill="1" applyBorder="1" applyAlignment="1">
      <alignment horizontal="center" vertical="center" wrapText="1"/>
    </xf>
    <xf numFmtId="0" fontId="63" fillId="25" borderId="11" xfId="0" applyFont="1" applyFill="1" applyBorder="1" applyAlignment="1">
      <alignment horizontal="center" vertical="center" wrapText="1"/>
    </xf>
    <xf numFmtId="0" fontId="63" fillId="25" borderId="140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63" fillId="25" borderId="143" xfId="0" applyFont="1" applyFill="1" applyBorder="1" applyAlignment="1">
      <alignment horizontal="center" vertical="center"/>
    </xf>
    <xf numFmtId="0" fontId="63" fillId="25" borderId="166" xfId="0" quotePrefix="1" applyFont="1" applyFill="1" applyBorder="1" applyAlignment="1">
      <alignment horizontal="center"/>
    </xf>
    <xf numFmtId="0" fontId="63" fillId="25" borderId="40" xfId="0" quotePrefix="1" applyFont="1" applyFill="1" applyBorder="1" applyAlignment="1">
      <alignment horizontal="center"/>
    </xf>
    <xf numFmtId="0" fontId="63" fillId="25" borderId="111" xfId="0" applyFont="1" applyFill="1" applyBorder="1" applyAlignment="1">
      <alignment horizontal="center" vertical="center"/>
    </xf>
    <xf numFmtId="0" fontId="63" fillId="25" borderId="115" xfId="0" applyFont="1" applyFill="1" applyBorder="1" applyAlignment="1">
      <alignment horizontal="center" vertical="center"/>
    </xf>
    <xf numFmtId="0" fontId="63" fillId="25" borderId="118" xfId="0" applyFont="1" applyFill="1" applyBorder="1" applyAlignment="1">
      <alignment horizontal="center" vertical="center"/>
    </xf>
    <xf numFmtId="0" fontId="63" fillId="25" borderId="111" xfId="0" applyFont="1" applyFill="1" applyBorder="1" applyAlignment="1">
      <alignment horizontal="distributed" vertical="center"/>
    </xf>
    <xf numFmtId="0" fontId="63" fillId="25" borderId="143" xfId="0" applyFont="1" applyFill="1" applyBorder="1" applyAlignment="1">
      <alignment horizontal="distributed" vertical="center"/>
    </xf>
    <xf numFmtId="0" fontId="63" fillId="25" borderId="136" xfId="0" applyFont="1" applyFill="1" applyBorder="1" applyAlignment="1">
      <alignment horizontal="center" vertical="center"/>
    </xf>
    <xf numFmtId="0" fontId="63" fillId="25" borderId="1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8" fillId="25" borderId="78" xfId="0" applyFont="1" applyFill="1" applyBorder="1" applyAlignment="1">
      <alignment horizontal="center" vertical="center"/>
    </xf>
    <xf numFmtId="0" fontId="68" fillId="25" borderId="140" xfId="0" applyFont="1" applyFill="1" applyBorder="1" applyAlignment="1">
      <alignment horizontal="center" vertical="center"/>
    </xf>
    <xf numFmtId="0" fontId="68" fillId="25" borderId="142" xfId="0" applyFont="1" applyFill="1" applyBorder="1" applyAlignment="1">
      <alignment horizontal="center" vertical="center"/>
    </xf>
    <xf numFmtId="0" fontId="68" fillId="25" borderId="143" xfId="0" applyFont="1" applyFill="1" applyBorder="1" applyAlignment="1">
      <alignment horizontal="center" vertical="center"/>
    </xf>
    <xf numFmtId="0" fontId="63" fillId="25" borderId="11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3" fillId="25" borderId="104" xfId="0" applyFont="1" applyFill="1" applyBorder="1" applyAlignment="1">
      <alignment horizontal="center" vertical="center" wrapText="1"/>
    </xf>
    <xf numFmtId="0" fontId="63" fillId="25" borderId="102" xfId="0" applyFont="1" applyFill="1" applyBorder="1" applyAlignment="1">
      <alignment horizontal="center" vertical="center" wrapText="1"/>
    </xf>
    <xf numFmtId="0" fontId="63" fillId="25" borderId="18" xfId="0" applyFont="1" applyFill="1" applyBorder="1" applyAlignment="1">
      <alignment horizontal="center" vertical="center" wrapText="1"/>
    </xf>
    <xf numFmtId="0" fontId="63" fillId="25" borderId="21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62" fillId="25" borderId="88" xfId="0" applyFont="1" applyFill="1" applyBorder="1" applyAlignment="1">
      <alignment horizontal="center" vertical="center"/>
    </xf>
    <xf numFmtId="0" fontId="62" fillId="25" borderId="68" xfId="0" applyFont="1" applyFill="1" applyBorder="1" applyAlignment="1">
      <alignment horizontal="center" vertical="center"/>
    </xf>
    <xf numFmtId="0" fontId="62" fillId="25" borderId="8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8" fillId="25" borderId="115" xfId="0" applyFont="1" applyFill="1" applyBorder="1" applyAlignment="1">
      <alignment horizontal="center" vertical="center" wrapText="1"/>
    </xf>
    <xf numFmtId="0" fontId="68" fillId="25" borderId="81" xfId="0" applyFont="1" applyFill="1" applyBorder="1" applyAlignment="1">
      <alignment horizontal="center" vertical="center" wrapText="1"/>
    </xf>
    <xf numFmtId="0" fontId="68" fillId="25" borderId="143" xfId="0" applyFont="1" applyFill="1" applyBorder="1" applyAlignment="1">
      <alignment horizontal="center" vertical="center" wrapText="1"/>
    </xf>
    <xf numFmtId="0" fontId="68" fillId="25" borderId="114" xfId="0" applyFont="1" applyFill="1" applyBorder="1" applyAlignment="1">
      <alignment horizontal="center" vertical="center"/>
    </xf>
    <xf numFmtId="0" fontId="68" fillId="25" borderId="111" xfId="0" applyFont="1" applyFill="1" applyBorder="1" applyAlignment="1">
      <alignment horizontal="center" vertical="center"/>
    </xf>
    <xf numFmtId="0" fontId="68" fillId="25" borderId="111" xfId="0" applyFont="1" applyFill="1" applyBorder="1" applyAlignment="1">
      <alignment horizontal="center" vertical="center" wrapText="1"/>
    </xf>
    <xf numFmtId="0" fontId="62" fillId="25" borderId="67" xfId="0" applyFont="1" applyFill="1" applyBorder="1" applyAlignment="1">
      <alignment horizontal="center" vertical="center"/>
    </xf>
    <xf numFmtId="0" fontId="62" fillId="25" borderId="69" xfId="0" applyFont="1" applyFill="1" applyBorder="1" applyAlignment="1">
      <alignment horizontal="center" vertical="center"/>
    </xf>
    <xf numFmtId="0" fontId="68" fillId="25" borderId="116" xfId="0" applyFont="1" applyFill="1" applyBorder="1" applyAlignment="1">
      <alignment horizontal="center" vertical="center"/>
    </xf>
    <xf numFmtId="0" fontId="68" fillId="25" borderId="58" xfId="0" applyFont="1" applyFill="1" applyBorder="1" applyAlignment="1">
      <alignment horizontal="center" vertical="center"/>
    </xf>
    <xf numFmtId="0" fontId="63" fillId="25" borderId="117" xfId="0" applyFont="1" applyFill="1" applyBorder="1" applyAlignment="1">
      <alignment horizontal="center" vertical="center"/>
    </xf>
    <xf numFmtId="0" fontId="7" fillId="0" borderId="31" xfId="45" applyBorder="1" applyAlignment="1">
      <alignment horizontal="center"/>
    </xf>
    <xf numFmtId="0" fontId="7" fillId="0" borderId="0" xfId="45" applyAlignment="1">
      <alignment horizontal="center"/>
    </xf>
    <xf numFmtId="0" fontId="63" fillId="25" borderId="143" xfId="45" applyFont="1" applyFill="1" applyBorder="1" applyAlignment="1">
      <alignment horizontal="center" vertical="center" wrapText="1"/>
    </xf>
    <xf numFmtId="0" fontId="63" fillId="25" borderId="136" xfId="45" applyFont="1" applyFill="1" applyBorder="1" applyAlignment="1">
      <alignment horizontal="center" vertical="center" wrapText="1"/>
    </xf>
    <xf numFmtId="0" fontId="63" fillId="25" borderId="11" xfId="45" applyFont="1" applyFill="1" applyBorder="1" applyAlignment="1">
      <alignment horizontal="center" vertical="center" wrapText="1"/>
    </xf>
    <xf numFmtId="0" fontId="5" fillId="0" borderId="0" xfId="45" applyFont="1" applyAlignment="1">
      <alignment horizontal="center" vertical="center" wrapText="1"/>
    </xf>
    <xf numFmtId="0" fontId="63" fillId="25" borderId="116" xfId="45" applyFont="1" applyFill="1" applyBorder="1" applyAlignment="1">
      <alignment horizontal="center" vertical="center"/>
    </xf>
    <xf numFmtId="0" fontId="63" fillId="25" borderId="111" xfId="45" applyFont="1" applyFill="1" applyBorder="1" applyAlignment="1">
      <alignment horizontal="center" vertical="center"/>
    </xf>
    <xf numFmtId="0" fontId="63" fillId="25" borderId="111" xfId="45" applyFont="1" applyFill="1" applyBorder="1" applyAlignment="1">
      <alignment horizontal="distributed" vertical="center"/>
    </xf>
    <xf numFmtId="0" fontId="63" fillId="25" borderId="143" xfId="45" applyFont="1" applyFill="1" applyBorder="1" applyAlignment="1">
      <alignment horizontal="distributed" vertical="center"/>
    </xf>
    <xf numFmtId="0" fontId="63" fillId="25" borderId="117" xfId="45" applyFont="1" applyFill="1" applyBorder="1" applyAlignment="1">
      <alignment horizontal="center" vertical="center"/>
    </xf>
    <xf numFmtId="0" fontId="63" fillId="25" borderId="155" xfId="45" applyFont="1" applyFill="1" applyBorder="1" applyAlignment="1">
      <alignment horizontal="center" vertical="center"/>
    </xf>
    <xf numFmtId="0" fontId="63" fillId="25" borderId="156" xfId="45" applyFont="1" applyFill="1" applyBorder="1" applyAlignment="1">
      <alignment horizontal="center" vertical="center"/>
    </xf>
    <xf numFmtId="0" fontId="63" fillId="25" borderId="51" xfId="45" applyFont="1" applyFill="1" applyBorder="1" applyAlignment="1">
      <alignment horizontal="center" vertical="center"/>
    </xf>
    <xf numFmtId="0" fontId="63" fillId="25" borderId="21" xfId="45" applyFont="1" applyFill="1" applyBorder="1" applyAlignment="1">
      <alignment horizontal="center" vertical="center"/>
    </xf>
    <xf numFmtId="0" fontId="63" fillId="25" borderId="144" xfId="45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8" fillId="25" borderId="105" xfId="0" applyFont="1" applyFill="1" applyBorder="1" applyAlignment="1">
      <alignment horizontal="center"/>
    </xf>
    <xf numFmtId="0" fontId="68" fillId="25" borderId="118" xfId="0" applyFont="1" applyFill="1" applyBorder="1" applyAlignment="1">
      <alignment horizontal="center"/>
    </xf>
    <xf numFmtId="0" fontId="63" fillId="25" borderId="10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8" xfId="45" applyFont="1" applyBorder="1" applyAlignment="1">
      <alignment horizontal="center" vertical="center" wrapText="1"/>
    </xf>
    <xf numFmtId="0" fontId="5" fillId="0" borderId="94" xfId="45" applyFont="1" applyBorder="1" applyAlignment="1">
      <alignment horizontal="center" vertical="center" wrapText="1"/>
    </xf>
    <xf numFmtId="0" fontId="5" fillId="0" borderId="109" xfId="45" applyFont="1" applyBorder="1" applyAlignment="1">
      <alignment horizontal="center" vertical="center" wrapText="1"/>
    </xf>
    <xf numFmtId="0" fontId="62" fillId="25" borderId="108" xfId="0" applyFont="1" applyFill="1" applyBorder="1" applyAlignment="1">
      <alignment horizontal="center" vertical="center"/>
    </xf>
    <xf numFmtId="0" fontId="62" fillId="25" borderId="94" xfId="0" applyFont="1" applyFill="1" applyBorder="1" applyAlignment="1">
      <alignment horizontal="center" vertical="center"/>
    </xf>
    <xf numFmtId="0" fontId="62" fillId="25" borderId="109" xfId="0" applyFont="1" applyFill="1" applyBorder="1" applyAlignment="1">
      <alignment horizontal="center" vertical="center"/>
    </xf>
    <xf numFmtId="0" fontId="63" fillId="25" borderId="70" xfId="45" applyFont="1" applyFill="1" applyBorder="1" applyAlignment="1">
      <alignment horizontal="center" vertical="center"/>
    </xf>
    <xf numFmtId="0" fontId="63" fillId="25" borderId="71" xfId="45" applyFont="1" applyFill="1" applyBorder="1" applyAlignment="1">
      <alignment horizontal="center" vertical="center"/>
    </xf>
    <xf numFmtId="0" fontId="63" fillId="25" borderId="99" xfId="45" applyFont="1" applyFill="1" applyBorder="1" applyAlignment="1">
      <alignment horizontal="center" vertical="center"/>
    </xf>
    <xf numFmtId="0" fontId="63" fillId="25" borderId="43" xfId="45" applyFont="1" applyFill="1" applyBorder="1" applyAlignment="1">
      <alignment horizontal="center" vertical="center" wrapText="1"/>
    </xf>
    <xf numFmtId="0" fontId="63" fillId="25" borderId="45" xfId="45" applyFont="1" applyFill="1" applyBorder="1" applyAlignment="1">
      <alignment horizontal="center" vertical="center" wrapText="1"/>
    </xf>
    <xf numFmtId="0" fontId="63" fillId="25" borderId="46" xfId="45" applyFont="1" applyFill="1" applyBorder="1" applyAlignment="1">
      <alignment horizontal="center" vertical="center" wrapText="1"/>
    </xf>
    <xf numFmtId="0" fontId="63" fillId="25" borderId="0" xfId="45" applyFont="1" applyFill="1" applyAlignment="1">
      <alignment horizontal="center" vertical="center" wrapText="1"/>
    </xf>
    <xf numFmtId="0" fontId="63" fillId="25" borderId="151" xfId="45" applyFont="1" applyFill="1" applyBorder="1" applyAlignment="1">
      <alignment horizontal="center"/>
    </xf>
    <xf numFmtId="0" fontId="63" fillId="25" borderId="150" xfId="45" applyFont="1" applyFill="1" applyBorder="1" applyAlignment="1">
      <alignment horizontal="center"/>
    </xf>
    <xf numFmtId="0" fontId="63" fillId="25" borderId="156" xfId="45" applyFont="1" applyFill="1" applyBorder="1" applyAlignment="1">
      <alignment horizontal="center"/>
    </xf>
    <xf numFmtId="0" fontId="63" fillId="25" borderId="159" xfId="45" applyFont="1" applyFill="1" applyBorder="1" applyAlignment="1">
      <alignment horizontal="center" vertical="center"/>
    </xf>
    <xf numFmtId="0" fontId="63" fillId="25" borderId="19" xfId="45" applyFont="1" applyFill="1" applyBorder="1" applyAlignment="1">
      <alignment horizontal="center" vertical="center"/>
    </xf>
    <xf numFmtId="0" fontId="63" fillId="25" borderId="12" xfId="45" applyFont="1" applyFill="1" applyBorder="1" applyAlignment="1">
      <alignment horizontal="center" vertical="center"/>
    </xf>
    <xf numFmtId="0" fontId="63" fillId="25" borderId="77" xfId="45" applyFont="1" applyFill="1" applyBorder="1" applyAlignment="1">
      <alignment horizontal="center" vertical="center"/>
    </xf>
    <xf numFmtId="0" fontId="63" fillId="25" borderId="46" xfId="45" applyFont="1" applyFill="1" applyBorder="1" applyAlignment="1">
      <alignment horizontal="center" vertical="center"/>
    </xf>
    <xf numFmtId="0" fontId="63" fillId="25" borderId="36" xfId="45" applyFont="1" applyFill="1" applyBorder="1" applyAlignment="1">
      <alignment horizontal="center" vertical="center" wrapText="1"/>
    </xf>
    <xf numFmtId="0" fontId="63" fillId="25" borderId="37" xfId="45" applyFont="1" applyFill="1" applyBorder="1" applyAlignment="1">
      <alignment horizontal="center" vertical="center" wrapText="1"/>
    </xf>
    <xf numFmtId="0" fontId="63" fillId="25" borderId="36" xfId="45" applyFont="1" applyFill="1" applyBorder="1" applyAlignment="1">
      <alignment horizontal="center" vertical="center"/>
    </xf>
    <xf numFmtId="0" fontId="63" fillId="25" borderId="37" xfId="45" applyFont="1" applyFill="1" applyBorder="1" applyAlignment="1">
      <alignment horizontal="center" vertical="center"/>
    </xf>
    <xf numFmtId="0" fontId="63" fillId="25" borderId="56" xfId="45" applyFont="1" applyFill="1" applyBorder="1" applyAlignment="1">
      <alignment horizontal="center" vertical="center" wrapText="1"/>
    </xf>
    <xf numFmtId="0" fontId="63" fillId="25" borderId="12" xfId="45" applyFont="1" applyFill="1" applyBorder="1" applyAlignment="1">
      <alignment horizontal="center" vertical="center" wrapText="1"/>
    </xf>
    <xf numFmtId="0" fontId="63" fillId="25" borderId="152" xfId="45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63" fillId="25" borderId="137" xfId="0" applyFont="1" applyFill="1" applyBorder="1" applyAlignment="1">
      <alignment horizontal="center" vertical="center" wrapText="1"/>
    </xf>
    <xf numFmtId="0" fontId="63" fillId="25" borderId="125" xfId="0" applyFont="1" applyFill="1" applyBorder="1" applyAlignment="1">
      <alignment horizontal="center" vertical="center" wrapText="1"/>
    </xf>
    <xf numFmtId="0" fontId="63" fillId="25" borderId="78" xfId="0" applyFont="1" applyFill="1" applyBorder="1" applyAlignment="1">
      <alignment horizontal="center" vertical="center" wrapText="1"/>
    </xf>
    <xf numFmtId="0" fontId="68" fillId="25" borderId="77" xfId="0" applyFont="1" applyFill="1" applyBorder="1" applyAlignment="1">
      <alignment horizontal="center" vertical="center"/>
    </xf>
    <xf numFmtId="0" fontId="68" fillId="25" borderId="21" xfId="0" applyFont="1" applyFill="1" applyBorder="1" applyAlignment="1">
      <alignment horizontal="center" vertical="center"/>
    </xf>
    <xf numFmtId="0" fontId="63" fillId="25" borderId="79" xfId="0" applyFont="1" applyFill="1" applyBorder="1" applyAlignment="1">
      <alignment horizontal="center" vertical="center"/>
    </xf>
    <xf numFmtId="0" fontId="68" fillId="25" borderId="19" xfId="0" applyFont="1" applyFill="1" applyBorder="1" applyAlignment="1">
      <alignment horizontal="center" vertical="center"/>
    </xf>
    <xf numFmtId="0" fontId="68" fillId="25" borderId="12" xfId="0" applyFont="1" applyFill="1" applyBorder="1" applyAlignment="1">
      <alignment horizontal="center" vertical="center"/>
    </xf>
    <xf numFmtId="0" fontId="63" fillId="25" borderId="140" xfId="45" applyFont="1" applyFill="1" applyBorder="1" applyAlignment="1">
      <alignment horizontal="center" vertical="center" wrapText="1"/>
    </xf>
    <xf numFmtId="0" fontId="68" fillId="25" borderId="19" xfId="0" applyFont="1" applyFill="1" applyBorder="1" applyAlignment="1">
      <alignment horizontal="center" vertical="center" wrapText="1"/>
    </xf>
    <xf numFmtId="0" fontId="68" fillId="25" borderId="12" xfId="0" applyFont="1" applyFill="1" applyBorder="1" applyAlignment="1">
      <alignment horizontal="center" vertical="center" wrapText="1"/>
    </xf>
    <xf numFmtId="0" fontId="63" fillId="25" borderId="15" xfId="0" applyFont="1" applyFill="1" applyBorder="1" applyAlignment="1">
      <alignment horizontal="center" vertical="center"/>
    </xf>
    <xf numFmtId="43" fontId="68" fillId="25" borderId="124" xfId="28" applyFont="1" applyFill="1" applyBorder="1" applyAlignment="1">
      <alignment horizontal="center" vertical="center"/>
    </xf>
    <xf numFmtId="0" fontId="5" fillId="0" borderId="31" xfId="0" applyFont="1" applyBorder="1" applyAlignment="1">
      <alignment horizontal="right"/>
    </xf>
    <xf numFmtId="0" fontId="63" fillId="25" borderId="91" xfId="0" applyFont="1" applyFill="1" applyBorder="1" applyAlignment="1">
      <alignment horizontal="center" vertical="center"/>
    </xf>
    <xf numFmtId="0" fontId="62" fillId="25" borderId="130" xfId="0" applyFont="1" applyFill="1" applyBorder="1" applyAlignment="1">
      <alignment horizontal="center" vertical="center"/>
    </xf>
    <xf numFmtId="0" fontId="63" fillId="25" borderId="15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19" xfId="0" applyBorder="1" applyAlignment="1">
      <alignment horizontal="center"/>
    </xf>
    <xf numFmtId="0" fontId="68" fillId="25" borderId="18" xfId="0" applyFont="1" applyFill="1" applyBorder="1" applyAlignment="1">
      <alignment horizontal="center" vertical="center"/>
    </xf>
    <xf numFmtId="0" fontId="68" fillId="25" borderId="152" xfId="0" applyFont="1" applyFill="1" applyBorder="1" applyAlignment="1">
      <alignment horizontal="center" vertical="center"/>
    </xf>
    <xf numFmtId="0" fontId="68" fillId="25" borderId="79" xfId="0" applyFont="1" applyFill="1" applyBorder="1" applyAlignment="1">
      <alignment horizontal="center" vertical="center"/>
    </xf>
    <xf numFmtId="0" fontId="68" fillId="25" borderId="81" xfId="0" applyFont="1" applyFill="1" applyBorder="1" applyAlignment="1">
      <alignment horizontal="center" vertical="center"/>
    </xf>
    <xf numFmtId="43" fontId="68" fillId="25" borderId="140" xfId="28" applyFont="1" applyFill="1" applyBorder="1" applyAlignment="1">
      <alignment horizontal="center" vertical="center"/>
    </xf>
    <xf numFmtId="43" fontId="68" fillId="25" borderId="21" xfId="28" applyFont="1" applyFill="1" applyBorder="1" applyAlignment="1">
      <alignment horizontal="center" vertical="center"/>
    </xf>
    <xf numFmtId="43" fontId="68" fillId="25" borderId="153" xfId="28" applyFont="1" applyFill="1" applyBorder="1" applyAlignment="1">
      <alignment horizontal="center" vertical="center"/>
    </xf>
    <xf numFmtId="0" fontId="68" fillId="25" borderId="98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97" xfId="0" applyFont="1" applyFill="1" applyBorder="1" applyAlignment="1">
      <alignment horizontal="center" vertical="center"/>
    </xf>
    <xf numFmtId="0" fontId="68" fillId="25" borderId="39" xfId="0" applyFont="1" applyFill="1" applyBorder="1" applyAlignment="1">
      <alignment horizontal="center" vertical="center"/>
    </xf>
    <xf numFmtId="43" fontId="99" fillId="25" borderId="136" xfId="28" applyFont="1" applyFill="1" applyBorder="1" applyAlignment="1">
      <alignment horizontal="center" vertical="center" wrapText="1"/>
    </xf>
    <xf numFmtId="43" fontId="99" fillId="25" borderId="11" xfId="28" applyFont="1" applyFill="1" applyBorder="1" applyAlignment="1">
      <alignment horizontal="center" vertical="center" wrapText="1"/>
    </xf>
    <xf numFmtId="43" fontId="62" fillId="25" borderId="80" xfId="28" quotePrefix="1" applyFont="1" applyFill="1" applyBorder="1" applyAlignment="1">
      <alignment horizontal="center" vertical="center"/>
    </xf>
    <xf numFmtId="43" fontId="62" fillId="25" borderId="149" xfId="28" quotePrefix="1" applyFont="1" applyFill="1" applyBorder="1" applyAlignment="1">
      <alignment horizontal="center" vertical="center"/>
    </xf>
    <xf numFmtId="43" fontId="62" fillId="25" borderId="162" xfId="28" quotePrefix="1" applyFont="1" applyFill="1" applyBorder="1" applyAlignment="1">
      <alignment horizontal="center" vertical="center"/>
    </xf>
    <xf numFmtId="43" fontId="62" fillId="25" borderId="152" xfId="28" quotePrefix="1" applyFont="1" applyFill="1" applyBorder="1" applyAlignment="1">
      <alignment horizontal="center" vertical="center"/>
    </xf>
    <xf numFmtId="0" fontId="99" fillId="25" borderId="108" xfId="0" applyFont="1" applyFill="1" applyBorder="1" applyAlignment="1">
      <alignment horizontal="center" vertical="center"/>
    </xf>
    <xf numFmtId="0" fontId="99" fillId="25" borderId="102" xfId="0" applyFont="1" applyFill="1" applyBorder="1" applyAlignment="1">
      <alignment horizontal="center" vertical="center"/>
    </xf>
    <xf numFmtId="0" fontId="99" fillId="25" borderId="19" xfId="0" applyFont="1" applyFill="1" applyBorder="1" applyAlignment="1">
      <alignment horizontal="center" vertical="center"/>
    </xf>
    <xf numFmtId="0" fontId="99" fillId="25" borderId="12" xfId="0" applyFont="1" applyFill="1" applyBorder="1" applyAlignment="1">
      <alignment horizontal="center" vertical="center"/>
    </xf>
    <xf numFmtId="43" fontId="99" fillId="25" borderId="105" xfId="28" applyFont="1" applyFill="1" applyBorder="1" applyAlignment="1">
      <alignment horizontal="center" vertical="center" wrapText="1"/>
    </xf>
    <xf numFmtId="43" fontId="99" fillId="25" borderId="106" xfId="28" applyFont="1" applyFill="1" applyBorder="1" applyAlignment="1">
      <alignment horizontal="center" vertical="center" wrapText="1"/>
    </xf>
    <xf numFmtId="43" fontId="99" fillId="25" borderId="113" xfId="28" applyFont="1" applyFill="1" applyBorder="1" applyAlignment="1">
      <alignment horizontal="center" vertical="center" wrapText="1"/>
    </xf>
    <xf numFmtId="0" fontId="99" fillId="25" borderId="78" xfId="0" applyFont="1" applyFill="1" applyBorder="1" applyAlignment="1">
      <alignment horizontal="center" vertical="center"/>
    </xf>
    <xf numFmtId="0" fontId="99" fillId="25" borderId="140" xfId="0" applyFont="1" applyFill="1" applyBorder="1" applyAlignment="1">
      <alignment horizontal="center" vertical="center"/>
    </xf>
    <xf numFmtId="0" fontId="99" fillId="25" borderId="142" xfId="0" applyFont="1" applyFill="1" applyBorder="1" applyAlignment="1">
      <alignment horizontal="center" vertical="center"/>
    </xf>
    <xf numFmtId="0" fontId="99" fillId="25" borderId="143" xfId="0" applyFont="1" applyFill="1" applyBorder="1" applyAlignment="1">
      <alignment horizontal="center" vertical="center"/>
    </xf>
    <xf numFmtId="43" fontId="99" fillId="25" borderId="140" xfId="28" applyFont="1" applyFill="1" applyBorder="1" applyAlignment="1">
      <alignment horizontal="center" vertical="center" wrapText="1"/>
    </xf>
    <xf numFmtId="43" fontId="99" fillId="25" borderId="143" xfId="28" applyFont="1" applyFill="1" applyBorder="1" applyAlignment="1">
      <alignment horizontal="center" vertical="center" wrapText="1"/>
    </xf>
    <xf numFmtId="43" fontId="99" fillId="25" borderId="79" xfId="28" applyFont="1" applyFill="1" applyBorder="1" applyAlignment="1">
      <alignment horizontal="center" vertical="center" wrapText="1"/>
    </xf>
    <xf numFmtId="0" fontId="62" fillId="25" borderId="143" xfId="0" quotePrefix="1" applyFont="1" applyFill="1" applyBorder="1" applyAlignment="1">
      <alignment horizontal="center"/>
    </xf>
    <xf numFmtId="43" fontId="62" fillId="25" borderId="143" xfId="28" quotePrefix="1" applyFont="1" applyFill="1" applyBorder="1" applyAlignment="1">
      <alignment horizontal="center"/>
    </xf>
    <xf numFmtId="43" fontId="62" fillId="25" borderId="81" xfId="28" quotePrefix="1" applyFont="1" applyFill="1" applyBorder="1" applyAlignment="1">
      <alignment horizontal="center"/>
    </xf>
    <xf numFmtId="0" fontId="63" fillId="25" borderId="18" xfId="0" applyFont="1" applyFill="1" applyBorder="1" applyAlignment="1">
      <alignment horizontal="center" vertical="center"/>
    </xf>
    <xf numFmtId="0" fontId="68" fillId="25" borderId="0" xfId="0" applyFont="1" applyFill="1" applyAlignment="1">
      <alignment horizontal="center" vertical="center"/>
    </xf>
    <xf numFmtId="0" fontId="68" fillId="25" borderId="20" xfId="0" applyFont="1" applyFill="1" applyBorder="1" applyAlignment="1">
      <alignment horizontal="center" vertical="center"/>
    </xf>
    <xf numFmtId="43" fontId="68" fillId="25" borderId="91" xfId="28" applyFont="1" applyFill="1" applyBorder="1" applyAlignment="1">
      <alignment horizontal="center" vertical="center" wrapText="1"/>
    </xf>
    <xf numFmtId="43" fontId="68" fillId="25" borderId="91" xfId="28" applyFont="1" applyFill="1" applyBorder="1" applyAlignment="1">
      <alignment horizontal="center" vertical="center"/>
    </xf>
    <xf numFmtId="43" fontId="68" fillId="25" borderId="79" xfId="28" applyFont="1" applyFill="1" applyBorder="1" applyAlignment="1">
      <alignment horizontal="center" vertical="center"/>
    </xf>
    <xf numFmtId="0" fontId="68" fillId="25" borderId="159" xfId="0" applyFont="1" applyFill="1" applyBorder="1" applyAlignment="1">
      <alignment horizontal="center" vertical="center"/>
    </xf>
    <xf numFmtId="0" fontId="68" fillId="25" borderId="156" xfId="0" applyFont="1" applyFill="1" applyBorder="1" applyAlignment="1">
      <alignment horizontal="center" vertical="center"/>
    </xf>
    <xf numFmtId="0" fontId="68" fillId="25" borderId="108" xfId="0" applyFont="1" applyFill="1" applyBorder="1" applyAlignment="1">
      <alignment horizontal="center" vertical="center"/>
    </xf>
    <xf numFmtId="0" fontId="68" fillId="25" borderId="102" xfId="0" applyFont="1" applyFill="1" applyBorder="1" applyAlignment="1">
      <alignment horizontal="center" vertical="center"/>
    </xf>
    <xf numFmtId="0" fontId="68" fillId="25" borderId="91" xfId="0" applyFont="1" applyFill="1" applyBorder="1" applyAlignment="1">
      <alignment horizontal="center" vertical="center"/>
    </xf>
    <xf numFmtId="43" fontId="68" fillId="25" borderId="18" xfId="28" applyFont="1" applyFill="1" applyBorder="1" applyAlignment="1">
      <alignment horizontal="center" vertical="center"/>
    </xf>
    <xf numFmtId="43" fontId="68" fillId="25" borderId="20" xfId="28" applyFont="1" applyFill="1" applyBorder="1" applyAlignment="1">
      <alignment horizontal="center" vertical="center"/>
    </xf>
    <xf numFmtId="0" fontId="108" fillId="0" borderId="0" xfId="0" applyFont="1" applyAlignment="1">
      <alignment horizontal="center" wrapText="1"/>
    </xf>
    <xf numFmtId="0" fontId="113" fillId="0" borderId="137" xfId="0" applyFont="1" applyBorder="1" applyAlignment="1">
      <alignment horizontal="center" vertical="center" wrapText="1"/>
    </xf>
    <xf numFmtId="0" fontId="113" fillId="0" borderId="132" xfId="0" applyFont="1" applyBorder="1" applyAlignment="1">
      <alignment horizontal="center" vertical="center" wrapText="1"/>
    </xf>
    <xf numFmtId="0" fontId="113" fillId="0" borderId="136" xfId="0" applyFont="1" applyBorder="1" applyAlignment="1">
      <alignment horizontal="center" vertical="center" wrapText="1"/>
    </xf>
    <xf numFmtId="0" fontId="113" fillId="0" borderId="141" xfId="0" applyFont="1" applyBorder="1" applyAlignment="1">
      <alignment horizontal="center" vertical="center" wrapText="1"/>
    </xf>
    <xf numFmtId="0" fontId="108" fillId="0" borderId="0" xfId="67" applyFont="1" applyAlignment="1">
      <alignment horizontal="center"/>
    </xf>
    <xf numFmtId="0" fontId="68" fillId="25" borderId="121" xfId="0" applyFont="1" applyFill="1" applyBorder="1" applyAlignment="1">
      <alignment horizontal="center" vertical="center"/>
    </xf>
    <xf numFmtId="0" fontId="63" fillId="25" borderId="100" xfId="0" quotePrefix="1" applyFont="1" applyFill="1" applyBorder="1" applyAlignment="1">
      <alignment horizontal="center"/>
    </xf>
    <xf numFmtId="0" fontId="63" fillId="25" borderId="138" xfId="0" quotePrefix="1" applyFont="1" applyFill="1" applyBorder="1" applyAlignment="1">
      <alignment horizontal="center"/>
    </xf>
    <xf numFmtId="0" fontId="62" fillId="25" borderId="0" xfId="0" applyFont="1" applyFill="1" applyAlignment="1">
      <alignment horizontal="center" vertical="center"/>
    </xf>
    <xf numFmtId="0" fontId="62" fillId="25" borderId="10" xfId="0" applyFont="1" applyFill="1" applyBorder="1" applyAlignment="1">
      <alignment horizontal="center" vertical="center"/>
    </xf>
    <xf numFmtId="0" fontId="63" fillId="25" borderId="53" xfId="0" applyFont="1" applyFill="1" applyBorder="1" applyAlignment="1">
      <alignment horizontal="center" vertical="center"/>
    </xf>
    <xf numFmtId="43" fontId="63" fillId="25" borderId="48" xfId="28" applyFont="1" applyFill="1" applyBorder="1" applyAlignment="1">
      <alignment horizontal="center" vertical="center"/>
    </xf>
    <xf numFmtId="43" fontId="63" fillId="25" borderId="49" xfId="28" applyFont="1" applyFill="1" applyBorder="1" applyAlignment="1">
      <alignment horizontal="center" vertical="center"/>
    </xf>
    <xf numFmtId="0" fontId="63" fillId="25" borderId="97" xfId="0" applyFont="1" applyFill="1" applyBorder="1" applyAlignment="1">
      <alignment horizontal="center" vertical="center"/>
    </xf>
    <xf numFmtId="0" fontId="63" fillId="25" borderId="39" xfId="0" applyFont="1" applyFill="1" applyBorder="1" applyAlignment="1">
      <alignment horizontal="center" vertical="center"/>
    </xf>
    <xf numFmtId="43" fontId="63" fillId="25" borderId="41" xfId="28" applyFont="1" applyFill="1" applyBorder="1" applyAlignment="1">
      <alignment horizontal="center" vertical="center" wrapText="1"/>
    </xf>
    <xf numFmtId="43" fontId="63" fillId="25" borderId="37" xfId="28" applyFont="1" applyFill="1" applyBorder="1" applyAlignment="1">
      <alignment horizontal="center" vertical="center" wrapText="1"/>
    </xf>
    <xf numFmtId="0" fontId="0" fillId="0" borderId="143" xfId="0" applyBorder="1" applyAlignment="1">
      <alignment horizontal="center"/>
    </xf>
    <xf numFmtId="0" fontId="0" fillId="0" borderId="152" xfId="0" applyBorder="1" applyAlignment="1">
      <alignment horizontal="center"/>
    </xf>
    <xf numFmtId="0" fontId="0" fillId="0" borderId="153" xfId="0" applyBorder="1" applyAlignment="1">
      <alignment horizontal="center"/>
    </xf>
    <xf numFmtId="43" fontId="62" fillId="25" borderId="19" xfId="53" applyFont="1" applyFill="1" applyBorder="1" applyAlignment="1" applyProtection="1">
      <alignment horizontal="center" vertical="center" wrapText="1"/>
      <protection locked="0"/>
    </xf>
    <xf numFmtId="43" fontId="62" fillId="25" borderId="12" xfId="53" applyFont="1" applyFill="1" applyBorder="1" applyAlignment="1" applyProtection="1">
      <alignment horizontal="center" vertical="center" wrapText="1"/>
      <protection locked="0"/>
    </xf>
    <xf numFmtId="43" fontId="62" fillId="25" borderId="140" xfId="53" applyFont="1" applyFill="1" applyBorder="1" applyAlignment="1" applyProtection="1">
      <alignment horizontal="center" vertical="center" wrapText="1"/>
      <protection locked="0"/>
    </xf>
    <xf numFmtId="43" fontId="62" fillId="25" borderId="143" xfId="53" applyFont="1" applyFill="1" applyBorder="1" applyAlignment="1" applyProtection="1">
      <alignment horizontal="center" vertical="center" wrapText="1"/>
      <protection locked="0"/>
    </xf>
    <xf numFmtId="41" fontId="62" fillId="25" borderId="140" xfId="28" applyNumberFormat="1" applyFont="1" applyFill="1" applyBorder="1" applyAlignment="1" applyProtection="1">
      <alignment horizontal="center" vertical="center" wrapText="1"/>
      <protection locked="0"/>
    </xf>
    <xf numFmtId="41" fontId="62" fillId="25" borderId="79" xfId="28" applyNumberFormat="1" applyFont="1" applyFill="1" applyBorder="1" applyAlignment="1" applyProtection="1">
      <alignment horizontal="center" vertical="center" wrapText="1"/>
      <protection locked="0"/>
    </xf>
    <xf numFmtId="0" fontId="0" fillId="0" borderId="143" xfId="0" quotePrefix="1" applyBorder="1" applyAlignment="1">
      <alignment horizontal="center"/>
    </xf>
    <xf numFmtId="0" fontId="62" fillId="25" borderId="134" xfId="0" applyFont="1" applyFill="1" applyBorder="1" applyAlignment="1">
      <alignment horizontal="center" vertical="center"/>
    </xf>
    <xf numFmtId="0" fontId="62" fillId="25" borderId="135" xfId="0" applyFont="1" applyFill="1" applyBorder="1" applyAlignment="1">
      <alignment horizontal="center" vertical="center"/>
    </xf>
    <xf numFmtId="0" fontId="62" fillId="25" borderId="127" xfId="0" applyFont="1" applyFill="1" applyBorder="1" applyAlignment="1">
      <alignment horizontal="center" vertical="center"/>
    </xf>
    <xf numFmtId="0" fontId="62" fillId="25" borderId="10" xfId="0" applyFont="1" applyFill="1" applyBorder="1" applyAlignment="1">
      <alignment horizontal="center" vertical="center" wrapText="1"/>
    </xf>
    <xf numFmtId="0" fontId="62" fillId="25" borderId="79" xfId="0" applyFont="1" applyFill="1" applyBorder="1" applyAlignment="1">
      <alignment horizontal="center" vertical="center" wrapText="1"/>
    </xf>
    <xf numFmtId="0" fontId="62" fillId="25" borderId="125" xfId="54" applyFont="1" applyFill="1" applyBorder="1" applyAlignment="1">
      <alignment horizontal="center" vertical="center"/>
    </xf>
    <xf numFmtId="0" fontId="62" fillId="25" borderId="78" xfId="54" applyFont="1" applyFill="1" applyBorder="1" applyAlignment="1">
      <alignment horizontal="center" vertical="center"/>
    </xf>
    <xf numFmtId="0" fontId="62" fillId="25" borderId="15" xfId="54" applyFont="1" applyFill="1" applyBorder="1" applyAlignment="1">
      <alignment horizontal="center" vertical="center" wrapText="1"/>
    </xf>
    <xf numFmtId="0" fontId="62" fillId="25" borderId="140" xfId="54" applyFont="1" applyFill="1" applyBorder="1" applyAlignment="1">
      <alignment horizontal="center" vertical="center" wrapText="1"/>
    </xf>
    <xf numFmtId="0" fontId="62" fillId="25" borderId="140" xfId="56" applyFont="1" applyFill="1" applyBorder="1" applyAlignment="1">
      <alignment horizontal="center" vertical="center"/>
    </xf>
    <xf numFmtId="0" fontId="62" fillId="25" borderId="140" xfId="0" applyFont="1" applyFill="1" applyBorder="1" applyAlignment="1">
      <alignment horizontal="center" vertical="center" wrapText="1"/>
    </xf>
    <xf numFmtId="0" fontId="62" fillId="25" borderId="60" xfId="38" applyFont="1" applyFill="1" applyBorder="1" applyAlignment="1">
      <alignment horizontal="center" vertical="center"/>
    </xf>
    <xf numFmtId="0" fontId="62" fillId="25" borderId="13" xfId="38" applyFont="1" applyFill="1" applyBorder="1" applyAlignment="1">
      <alignment horizontal="center" vertical="center"/>
    </xf>
    <xf numFmtId="0" fontId="63" fillId="25" borderId="126" xfId="51" applyFont="1" applyFill="1" applyBorder="1" applyAlignment="1">
      <alignment horizontal="right"/>
    </xf>
    <xf numFmtId="0" fontId="63" fillId="25" borderId="128" xfId="51" applyFont="1" applyFill="1" applyBorder="1" applyAlignment="1">
      <alignment horizontal="right"/>
    </xf>
    <xf numFmtId="0" fontId="63" fillId="25" borderId="129" xfId="51" applyFont="1" applyFill="1" applyBorder="1" applyAlignment="1">
      <alignment horizontal="right"/>
    </xf>
    <xf numFmtId="0" fontId="5" fillId="0" borderId="0" xfId="38" applyFont="1" applyAlignment="1">
      <alignment horizontal="center"/>
    </xf>
    <xf numFmtId="0" fontId="4" fillId="0" borderId="122" xfId="38" applyFont="1" applyBorder="1" applyAlignment="1">
      <alignment horizontal="right"/>
    </xf>
    <xf numFmtId="0" fontId="4" fillId="0" borderId="106" xfId="38" applyFont="1" applyBorder="1" applyAlignment="1">
      <alignment horizontal="right"/>
    </xf>
    <xf numFmtId="0" fontId="4" fillId="0" borderId="118" xfId="38" applyFont="1" applyBorder="1" applyAlignment="1">
      <alignment horizontal="right"/>
    </xf>
    <xf numFmtId="0" fontId="38" fillId="0" borderId="29" xfId="0" applyFont="1" applyBorder="1" applyAlignment="1">
      <alignment horizontal="center" vertical="justify" wrapText="1"/>
    </xf>
  </cellXfs>
  <cellStyles count="1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10" xfId="76" xr:uid="{102D388D-C5D4-4953-A8A5-107EB4FA8352}"/>
    <cellStyle name="Comma 10 2" xfId="97" xr:uid="{48034B44-7123-4331-B603-0A393EAADA99}"/>
    <cellStyle name="Comma 10 2 2" xfId="132" xr:uid="{80F83881-BCC3-470C-B060-E22572BC039E}"/>
    <cellStyle name="Comma 10 2 6" xfId="49" xr:uid="{00000000-0005-0000-0000-00001C000000}"/>
    <cellStyle name="Comma 10 2 6 2" xfId="98" xr:uid="{27055E8B-CEB6-46FC-AE39-F0BF11236D0E}"/>
    <cellStyle name="Comma 10 2 6 2 2" xfId="126" xr:uid="{D068B2A7-6AA6-4F53-8635-895732A4AFE6}"/>
    <cellStyle name="Comma 10 2 6 2 2 2" xfId="163" xr:uid="{78335B0E-E8C1-4847-B031-012439E57B6C}"/>
    <cellStyle name="Comma 10 2 6 2 3" xfId="156" xr:uid="{5319A7EC-3191-4FB1-99AC-E320A1B1BC76}"/>
    <cellStyle name="Comma 10 2 6 3" xfId="95" xr:uid="{351853CC-55C9-446E-95DE-FF76B97F0267}"/>
    <cellStyle name="Comma 10 2 6 3 2" xfId="165" xr:uid="{BD6B07CA-150F-42A3-8471-46D7BC0FA278}"/>
    <cellStyle name="Comma 10 2 6 4" xfId="63" xr:uid="{3FC4B85F-A498-45A4-A96C-2D9658956AE2}"/>
    <cellStyle name="Comma 10 3" xfId="92" xr:uid="{E560805C-4839-442D-9742-24B26A64F431}"/>
    <cellStyle name="Comma 11" xfId="150" xr:uid="{66A2C3E4-06AD-41DF-AE1D-670065C18462}"/>
    <cellStyle name="Comma 11 2 2 4" xfId="121" xr:uid="{B9C94BC8-BCDC-493A-BD1D-98A2FC3C782A}"/>
    <cellStyle name="Comma 11 2 2 4 2" xfId="133" xr:uid="{40B1EF9F-0185-4938-B4D3-DD6A07EE04AB}"/>
    <cellStyle name="Comma 127" xfId="72" xr:uid="{BB6937E0-26D7-4184-9526-F708EA658B64}"/>
    <cellStyle name="Comma 127 2" xfId="130" xr:uid="{7487D2FF-4D8F-4D87-BCEB-2CEA565C9D5D}"/>
    <cellStyle name="Comma 127 2 2" xfId="161" xr:uid="{FB7A4066-8F8C-435C-A161-F3573F018E54}"/>
    <cellStyle name="Comma 127 3" xfId="114" xr:uid="{3AC6EEC1-ACAE-4C92-8276-F9263AC8E3C0}"/>
    <cellStyle name="Comma 13 10" xfId="94" xr:uid="{736DE3C2-F44E-4F11-B97E-5199FF694A3D}"/>
    <cellStyle name="Comma 13 10 2" xfId="75" xr:uid="{4D0D40A0-47B1-4F1C-BA95-937A3080C502}"/>
    <cellStyle name="Comma 13 10 2 2" xfId="131" xr:uid="{55C4DCB1-AA9F-4A14-ABB9-9D37019C9437}"/>
    <cellStyle name="Comma 13 10 2 3" xfId="116" xr:uid="{D3DA8BE5-CD0F-45D5-BF3E-5D581AC00B50}"/>
    <cellStyle name="Comma 13 10 2 4" xfId="96" xr:uid="{9B0911FD-8340-41B8-927D-37A8A0B70AD9}"/>
    <cellStyle name="Comma 139" xfId="107" xr:uid="{A8F49396-3357-4B6E-9993-C3C494C074B0}"/>
    <cellStyle name="Comma 139 2" xfId="141" xr:uid="{62F2D900-D03D-4429-99C3-B677EE6FD142}"/>
    <cellStyle name="Comma 154" xfId="123" xr:uid="{099E68A8-D285-4690-8BED-4983D4036C1E}"/>
    <cellStyle name="Comma 2" xfId="46" xr:uid="{00000000-0005-0000-0000-00001D000000}"/>
    <cellStyle name="Comma 2 10" xfId="164" xr:uid="{7FE9B098-0076-4E83-ABEF-1E4C63D86226}"/>
    <cellStyle name="Comma 2 2" xfId="53" xr:uid="{F938205D-9104-454B-A8DE-FAED6F4DE52A}"/>
    <cellStyle name="Comma 2 2 2" xfId="127" xr:uid="{39442E76-9821-4377-BA6A-6C0F14454749}"/>
    <cellStyle name="Comma 2 2 3" xfId="136" xr:uid="{82933B44-24C8-4507-9104-E8F2466F26C7}"/>
    <cellStyle name="Comma 2 2 4" xfId="149" xr:uid="{FD1279E7-4257-4272-9129-22F175426B5F}"/>
    <cellStyle name="Comma 2 2 5" xfId="55" xr:uid="{4F2A5489-41E1-480C-BF2E-FAC183735CC3}"/>
    <cellStyle name="Comma 2 2 5 2" xfId="168" xr:uid="{E114673D-F60F-4C18-93A2-ADE7BC9B35AD}"/>
    <cellStyle name="Comma 2 2 5 3" xfId="151" xr:uid="{76B3AFD4-D96C-4CCC-B4D9-76F43C30B7D7}"/>
    <cellStyle name="Comma 2 2 6" xfId="159" xr:uid="{503DE2DE-8505-4BCB-A8A3-9EBF40C9E9AA}"/>
    <cellStyle name="Comma 2 2 7" xfId="89" xr:uid="{D700E401-B6D3-49AA-941B-71E6075ECBC3}"/>
    <cellStyle name="Comma 2 3" xfId="109" xr:uid="{6FEC94DC-4B85-4DA7-97C4-107E97A3E14E}"/>
    <cellStyle name="Comma 2 3 2" xfId="142" xr:uid="{071DF346-B024-47DC-9235-0D44D9C8F368}"/>
    <cellStyle name="Comma 2 3 3" xfId="110" xr:uid="{589462A1-0EBE-45AF-AD25-C13F0B011CF4}"/>
    <cellStyle name="Comma 2 4" xfId="111" xr:uid="{73DAD956-D91C-4820-92AC-A23A0F57AF12}"/>
    <cellStyle name="Comma 2 5" xfId="134" xr:uid="{D650C97E-F4E8-4763-A85A-926A56FF32F7}"/>
    <cellStyle name="Comma 2 57" xfId="124" xr:uid="{CA7CDF5A-6B74-4EA1-BBAC-D9A2FCC408EB}"/>
    <cellStyle name="Comma 2 6" xfId="81" xr:uid="{155A4AC9-165B-4E31-9664-4126A6129291}"/>
    <cellStyle name="Comma 2 7" xfId="64" xr:uid="{D8746BC8-5299-4359-A868-0D1D02FA1847}"/>
    <cellStyle name="Comma 20" xfId="101" xr:uid="{3C5738BA-65B5-4144-827B-A8E9B9098760}"/>
    <cellStyle name="Comma 20 2" xfId="138" xr:uid="{2FB99BAC-A2D0-462D-9927-FBE4DB51D87E}"/>
    <cellStyle name="Comma 3" xfId="60" xr:uid="{5F219E97-9BAB-40B4-BE51-1F012E2B42DA}"/>
    <cellStyle name="Comma 3 2" xfId="58" xr:uid="{B391E0A3-CB36-45FA-8341-25AF0695AB8F}"/>
    <cellStyle name="Comma 3 2 2" xfId="88" xr:uid="{7543F646-BBA2-4FA3-B59E-46C733B30160}"/>
    <cellStyle name="Comma 3 2 2 2" xfId="135" xr:uid="{479528DA-048A-4DD9-B73F-E1B3F0DBE56B}"/>
    <cellStyle name="Comma 3 2 3" xfId="129" xr:uid="{7814403F-5E12-4BAD-8C49-42544209C45C}"/>
    <cellStyle name="Comma 3 2 4" xfId="78" xr:uid="{F2A77E5A-2E10-4600-932C-C2C4E08FD5AD}"/>
    <cellStyle name="Comma 3 2 5" xfId="158" xr:uid="{D5D3D886-437C-4B1E-80D0-B8B0B38734D5}"/>
    <cellStyle name="Comma 3 2 6" xfId="83" xr:uid="{BE0DB776-C5DF-4E78-A3A9-FA727327B885}"/>
    <cellStyle name="Comma 3 3" xfId="113" xr:uid="{D913D388-1278-4A1C-80C7-3C6C4FDADD08}"/>
    <cellStyle name="Comma 3 3 2" xfId="160" xr:uid="{4D452301-A8E9-4F8E-9C07-DFB0C8CF9522}"/>
    <cellStyle name="Comma 3 4" xfId="139" xr:uid="{1BB3E86C-7806-476A-A465-26E040E57E77}"/>
    <cellStyle name="Comma 3 5" xfId="146" xr:uid="{DB4E52A6-B37E-47A5-8049-F9752C9488F5}"/>
    <cellStyle name="Comma 3 6" xfId="103" xr:uid="{BF160A2F-035D-472E-8E78-9718FF538700}"/>
    <cellStyle name="Comma 3 7" xfId="152" xr:uid="{FB3E2727-A9AD-412A-9770-D0A9C7D094A2}"/>
    <cellStyle name="Comma 3 8" xfId="71" xr:uid="{EED3EC7E-04A2-4E1F-87F8-E274D3BF66F7}"/>
    <cellStyle name="Comma 4" xfId="104" xr:uid="{83C622BD-B263-4756-A3DF-424260B0C005}"/>
    <cellStyle name="Comma 4 2" xfId="125" xr:uid="{0D4F9450-88E5-4842-AA84-913BAB281106}"/>
    <cellStyle name="Comma 4 2 2" xfId="162" xr:uid="{7DA81647-64DF-4C71-90EF-C7B0E85A7699}"/>
    <cellStyle name="Comma 4 3" xfId="140" xr:uid="{001754AC-539B-43A8-9E0E-7FD87CD5AD48}"/>
    <cellStyle name="Comma 4 4" xfId="154" xr:uid="{55F084B9-197F-484A-80F3-9B9B5DE92E1A}"/>
    <cellStyle name="Comma 5" xfId="93" xr:uid="{7D228091-E0DF-4C91-AEBE-113283062212}"/>
    <cellStyle name="Comma 5 2" xfId="137" xr:uid="{C816D593-5902-4390-94C8-7FF7DF79C260}"/>
    <cellStyle name="Comma 5 3" xfId="157" xr:uid="{6BE3A338-0DB6-4581-8E1D-AADB38C14DD2}"/>
    <cellStyle name="Comma 5 4" xfId="167" xr:uid="{83E3C0EE-81D4-40F4-B799-76B693AF53CF}"/>
    <cellStyle name="Comma 6" xfId="147" xr:uid="{D03C6B12-181A-4D88-B25E-C54056D4ADD9}"/>
    <cellStyle name="Currency 2" xfId="145" xr:uid="{9CD352AE-A330-41A9-8D52-154A9F7167BF}"/>
    <cellStyle name="Excel Built-in Normal" xfId="52" xr:uid="{42B2E973-6B3C-44F4-8577-D8A1C9BDDC91}"/>
    <cellStyle name="Excel Built-in Normal 2" xfId="108" xr:uid="{FF9B7231-4DA6-44CC-B686-FFBD44E2DFFD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50" builtinId="8"/>
    <cellStyle name="Hyperlink 2" xfId="61" xr:uid="{F9F24A2D-F292-4DCD-ADB9-8FF27EC7E23D}"/>
    <cellStyle name="Hyperlink 2 2" xfId="115" xr:uid="{051D41B1-4F0C-4DDD-96DF-253913DE2B6D}"/>
    <cellStyle name="Hyperlink 2 3" xfId="120" xr:uid="{2E1713FD-82B5-4657-B42F-280F525DB588}"/>
    <cellStyle name="Hyperlink 2 4" xfId="87" xr:uid="{928A55E2-4968-4CB9-BF92-D1839257790C}"/>
    <cellStyle name="Hyperlink 2 5" xfId="74" xr:uid="{6F6F8D70-89DD-4F33-85C5-4614AF497D96}"/>
    <cellStyle name="Hyperlink 3" xfId="65" xr:uid="{7BE8CDE1-54AD-4E0F-9CAC-082A42D90BA1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99" xr:uid="{A2F35DC7-12EC-4349-A35D-028123DDD5A4}"/>
    <cellStyle name="Normal 10 2" xfId="143" xr:uid="{A0906BCD-F7EF-4219-BADE-DBA770B32DA3}"/>
    <cellStyle name="Normal 15" xfId="56" xr:uid="{742447E9-F8EF-43A2-BFDC-133C15A210AA}"/>
    <cellStyle name="Normal 16 2" xfId="119" xr:uid="{8F12FE36-EDAC-45E2-A8E4-C945F42FD159}"/>
    <cellStyle name="Normal 2" xfId="45" xr:uid="{00000000-0005-0000-0000-000028000000}"/>
    <cellStyle name="Normal 2 2" xfId="90" xr:uid="{E6023F91-C7F8-4D95-9FB7-0D81BB513767}"/>
    <cellStyle name="Normal 2 2 3" xfId="67" xr:uid="{FB3000C7-0BF9-4515-8115-9B09745726E8}"/>
    <cellStyle name="Normal 2 22" xfId="122" xr:uid="{87F8C3F0-3590-40F9-B696-5A4AB387DA63}"/>
    <cellStyle name="Normal 2 3" xfId="68" xr:uid="{4A7B87CC-B5F4-4D60-87C1-120E11E17214}"/>
    <cellStyle name="Normal 2 4" xfId="80" xr:uid="{53EB862E-7AE5-47EA-99BD-2093D4B8A4C0}"/>
    <cellStyle name="Normal 2 4 2" xfId="69" xr:uid="{6E312CDF-E23A-427E-8E9B-6776BA49B1E1}"/>
    <cellStyle name="Normal 2 5" xfId="79" xr:uid="{621E16B5-8C4A-4D5F-859B-DEE9250873DC}"/>
    <cellStyle name="Normal 2 6" xfId="66" xr:uid="{A6E817E4-578E-4873-BDF0-15A489731CEB}"/>
    <cellStyle name="Normal 20" xfId="57" xr:uid="{CF2B0E73-103D-4C3A-B3A0-FFA90A0528E8}"/>
    <cellStyle name="Normal 22 3" xfId="118" xr:uid="{596E6570-9C17-4C06-837F-924566C5A203}"/>
    <cellStyle name="Normal 3" xfId="48" xr:uid="{00000000-0005-0000-0000-000029000000}"/>
    <cellStyle name="Normal 3 2" xfId="82" xr:uid="{DBAB7780-5886-4C35-BD6C-F3AE3C271A87}"/>
    <cellStyle name="Normal 3 3" xfId="148" xr:uid="{F8D7E51A-A682-4EA5-B750-7FA6B9E4FE58}"/>
    <cellStyle name="Normal 3 4" xfId="54" xr:uid="{50C8D2D8-A305-4268-8A9D-89DDD9A5C1D3}"/>
    <cellStyle name="Normal 3 5" xfId="73" xr:uid="{724079CB-5EA0-4B00-9CC8-0A068EE56813}"/>
    <cellStyle name="Normal 4" xfId="77" xr:uid="{B949FC07-11F0-4F68-990B-0D1DF53D303C}"/>
    <cellStyle name="Normal 4 2" xfId="86" xr:uid="{75CD4065-B3FE-4855-AB29-8B38690FE528}"/>
    <cellStyle name="Normal 4 3" xfId="117" xr:uid="{065DAE34-8D10-4EC7-BE09-80377A3BF824}"/>
    <cellStyle name="Normal 4 4" xfId="102" xr:uid="{2662339C-BF5F-4103-9588-81175393EA15}"/>
    <cellStyle name="Normal 5" xfId="91" xr:uid="{42F924B5-0EE3-4AA3-907F-DC9DB15C1E8A}"/>
    <cellStyle name="Normal 52" xfId="106" xr:uid="{853ACD89-68D5-4163-A601-6D7A577C6795}"/>
    <cellStyle name="Normal 6" xfId="85" xr:uid="{71F81DA3-4C89-466F-8142-7723A6953607}"/>
    <cellStyle name="Normal 7" xfId="153" xr:uid="{36EF3F0A-65D9-4191-87F7-8B02E282295E}"/>
    <cellStyle name="Normal 7 2" xfId="155" xr:uid="{4EF342D0-AB68-4A20-9010-62B6CDF1F831}"/>
    <cellStyle name="Normal 8" xfId="100" xr:uid="{DDC283FF-3103-4023-9C1E-7EB9C5B6B04E}"/>
    <cellStyle name="Normal 8 2" xfId="166" xr:uid="{01B4C372-79C3-4C77-BB25-5B697957B96B}"/>
    <cellStyle name="Normal 9" xfId="62" xr:uid="{43E9C384-AE63-46D8-BB02-8278C82D9CA4}"/>
    <cellStyle name="Normal_Pre_Need_STATForms" xfId="38" xr:uid="{00000000-0005-0000-0000-00002A000000}"/>
    <cellStyle name="Normal_Pre_Need_STATForms 2" xfId="51" xr:uid="{E7CBBCBD-FBB3-48B1-97E8-57F0EED2A437}"/>
    <cellStyle name="Normal_Pre_Need_STATForms 3" xfId="59" xr:uid="{BED1394D-D53F-4033-BAEA-0AC8286824D1}"/>
    <cellStyle name="Note" xfId="39" builtinId="10" customBuiltin="1"/>
    <cellStyle name="Output" xfId="40" builtinId="21" customBuiltin="1"/>
    <cellStyle name="Percent" xfId="41" builtinId="5"/>
    <cellStyle name="Percent 10 4" xfId="144" xr:uid="{2B0E5BC4-EF1E-4630-9B77-E4B4B4B3BAD3}"/>
    <cellStyle name="Percent 2" xfId="47" xr:uid="{00000000-0005-0000-0000-00002E000000}"/>
    <cellStyle name="Percent 2 2" xfId="128" xr:uid="{26A5868B-34CE-4B64-AC3C-737CB0677418}"/>
    <cellStyle name="Percent 2 3" xfId="105" xr:uid="{E6F6DD86-90CD-4067-B3AF-F69AB3E52138}"/>
    <cellStyle name="Percent 3" xfId="112" xr:uid="{94746B9D-E473-4984-AEAE-FEE119A078B6}"/>
    <cellStyle name="Percent 4" xfId="84" xr:uid="{DDFAE2F0-45C4-4B16-8B0D-2096FA0C9514}"/>
    <cellStyle name="Percent 5" xfId="70" xr:uid="{E47D6052-E120-4448-9239-3D0DA97B9AA0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F8CBAD"/>
      <color rgb="FF091182"/>
      <color rgb="FFFFFF00"/>
      <color rgb="FFFF99CC"/>
      <color rgb="FFFFE699"/>
      <color rgb="FFC49827"/>
      <color rgb="FFF578BD"/>
      <color rgb="FF05824A"/>
      <color rgb="FFFFFFFF"/>
      <color rgb="FFE30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externalLink" Target="externalLinks/externalLink7.xml"/><Relationship Id="rId63" Type="http://schemas.openxmlformats.org/officeDocument/2006/relationships/externalLink" Target="externalLinks/externalLink15.xml"/><Relationship Id="rId68" Type="http://schemas.openxmlformats.org/officeDocument/2006/relationships/externalLink" Target="externalLinks/externalLink20.xml"/><Relationship Id="rId76" Type="http://schemas.openxmlformats.org/officeDocument/2006/relationships/externalLink" Target="externalLinks/externalLink28.xml"/><Relationship Id="rId84" Type="http://schemas.openxmlformats.org/officeDocument/2006/relationships/externalLink" Target="externalLinks/externalLink36.xml"/><Relationship Id="rId89" Type="http://schemas.openxmlformats.org/officeDocument/2006/relationships/externalLink" Target="externalLinks/externalLink41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3.xml"/><Relationship Id="rId92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26.xml"/><Relationship Id="rId79" Type="http://schemas.openxmlformats.org/officeDocument/2006/relationships/externalLink" Target="externalLinks/externalLink31.xml"/><Relationship Id="rId87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3.xml"/><Relationship Id="rId82" Type="http://schemas.openxmlformats.org/officeDocument/2006/relationships/externalLink" Target="externalLinks/externalLink34.xml"/><Relationship Id="rId90" Type="http://schemas.openxmlformats.org/officeDocument/2006/relationships/externalLink" Target="externalLinks/externalLink42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8.xml"/><Relationship Id="rId64" Type="http://schemas.openxmlformats.org/officeDocument/2006/relationships/externalLink" Target="externalLinks/externalLink16.xml"/><Relationship Id="rId69" Type="http://schemas.openxmlformats.org/officeDocument/2006/relationships/externalLink" Target="externalLinks/externalLink21.xml"/><Relationship Id="rId77" Type="http://schemas.openxmlformats.org/officeDocument/2006/relationships/externalLink" Target="externalLinks/externalLink29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72" Type="http://schemas.openxmlformats.org/officeDocument/2006/relationships/externalLink" Target="externalLinks/externalLink24.xml"/><Relationship Id="rId80" Type="http://schemas.openxmlformats.org/officeDocument/2006/relationships/externalLink" Target="externalLinks/externalLink32.xml"/><Relationship Id="rId85" Type="http://schemas.openxmlformats.org/officeDocument/2006/relationships/externalLink" Target="externalLinks/externalLink37.xml"/><Relationship Id="rId93" Type="http://schemas.openxmlformats.org/officeDocument/2006/relationships/externalLink" Target="externalLinks/externalLink45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62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22.xml"/><Relationship Id="rId75" Type="http://schemas.openxmlformats.org/officeDocument/2006/relationships/externalLink" Target="externalLinks/externalLink27.xml"/><Relationship Id="rId83" Type="http://schemas.openxmlformats.org/officeDocument/2006/relationships/externalLink" Target="externalLinks/externalLink35.xml"/><Relationship Id="rId88" Type="http://schemas.openxmlformats.org/officeDocument/2006/relationships/externalLink" Target="externalLinks/externalLink40.xml"/><Relationship Id="rId91" Type="http://schemas.openxmlformats.org/officeDocument/2006/relationships/externalLink" Target="externalLinks/externalLink43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openxmlformats.org/officeDocument/2006/relationships/externalLink" Target="externalLinks/externalLink12.xml"/><Relationship Id="rId65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25.xml"/><Relationship Id="rId78" Type="http://schemas.openxmlformats.org/officeDocument/2006/relationships/externalLink" Target="externalLinks/externalLink30.xml"/><Relationship Id="rId81" Type="http://schemas.openxmlformats.org/officeDocument/2006/relationships/externalLink" Target="externalLinks/externalLink33.xml"/><Relationship Id="rId86" Type="http://schemas.openxmlformats.org/officeDocument/2006/relationships/externalLink" Target="externalLinks/externalLink38.xml"/><Relationship Id="rId94" Type="http://schemas.openxmlformats.org/officeDocument/2006/relationships/theme" Target="theme/theme1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</xdr:row>
      <xdr:rowOff>28575</xdr:rowOff>
    </xdr:from>
    <xdr:to>
      <xdr:col>8</xdr:col>
      <xdr:colOff>9525</xdr:colOff>
      <xdr:row>15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239" y="1353416"/>
          <a:ext cx="1780309" cy="1575954"/>
        </a:xfrm>
        <a:prstGeom prst="rect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104775</xdr:colOff>
      <xdr:row>8</xdr:row>
      <xdr:rowOff>114300</xdr:rowOff>
    </xdr:from>
    <xdr:to>
      <xdr:col>7</xdr:col>
      <xdr:colOff>551584</xdr:colOff>
      <xdr:row>13</xdr:row>
      <xdr:rowOff>49357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D2CF3-9988-40C0-984A-C7D1FD308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504950"/>
          <a:ext cx="1627909" cy="744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8</xdr:col>
      <xdr:colOff>348424</xdr:colOff>
      <xdr:row>13</xdr:row>
      <xdr:rowOff>720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148AB35-7AAC-446C-B75C-090EDBF9800E}"/>
            </a:ext>
          </a:extLst>
        </xdr:cNvPr>
        <xdr:cNvSpPr txBox="1">
          <a:spLocks noChangeArrowheads="1"/>
        </xdr:cNvSpPr>
      </xdr:nvSpPr>
      <xdr:spPr bwMode="auto">
        <a:xfrm>
          <a:off x="3350559" y="1770529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358588</xdr:colOff>
      <xdr:row>13</xdr:row>
      <xdr:rowOff>257735</xdr:rowOff>
    </xdr:from>
    <xdr:to>
      <xdr:col>6</xdr:col>
      <xdr:colOff>670671</xdr:colOff>
      <xdr:row>18</xdr:row>
      <xdr:rowOff>151839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FDCC77-791A-4C51-9903-CCE650086873}"/>
            </a:ext>
          </a:extLst>
        </xdr:cNvPr>
        <xdr:cNvSpPr txBox="1">
          <a:spLocks noChangeArrowheads="1"/>
        </xdr:cNvSpPr>
      </xdr:nvSpPr>
      <xdr:spPr bwMode="auto">
        <a:xfrm>
          <a:off x="2991970" y="2924735"/>
          <a:ext cx="3438525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939614</xdr:colOff>
      <xdr:row>10</xdr:row>
      <xdr:rowOff>129428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6A8434A-08F4-4A1F-BAF1-25668A9FD5C6}"/>
            </a:ext>
          </a:extLst>
        </xdr:cNvPr>
        <xdr:cNvSpPr txBox="1">
          <a:spLocks noChangeArrowheads="1"/>
        </xdr:cNvSpPr>
      </xdr:nvSpPr>
      <xdr:spPr bwMode="auto">
        <a:xfrm>
          <a:off x="1467971" y="1490382"/>
          <a:ext cx="3438525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103911</xdr:colOff>
      <xdr:row>9</xdr:row>
      <xdr:rowOff>147206</xdr:rowOff>
    </xdr:from>
    <xdr:to>
      <xdr:col>6</xdr:col>
      <xdr:colOff>450274</xdr:colOff>
      <xdr:row>13</xdr:row>
      <xdr:rowOff>155864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46C6AE-CA91-45C1-A602-3348B6900709}"/>
            </a:ext>
          </a:extLst>
        </xdr:cNvPr>
        <xdr:cNvSpPr txBox="1">
          <a:spLocks noChangeArrowheads="1"/>
        </xdr:cNvSpPr>
      </xdr:nvSpPr>
      <xdr:spPr bwMode="auto">
        <a:xfrm>
          <a:off x="2303320" y="2381251"/>
          <a:ext cx="3229840" cy="90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56029</xdr:colOff>
      <xdr:row>9</xdr:row>
      <xdr:rowOff>22411</xdr:rowOff>
    </xdr:from>
    <xdr:to>
      <xdr:col>6</xdr:col>
      <xdr:colOff>446554</xdr:colOff>
      <xdr:row>13</xdr:row>
      <xdr:rowOff>156883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F4FA238-3FAC-42E5-86B5-571168E9687A}"/>
            </a:ext>
          </a:extLst>
        </xdr:cNvPr>
        <xdr:cNvSpPr txBox="1">
          <a:spLocks noChangeArrowheads="1"/>
        </xdr:cNvSpPr>
      </xdr:nvSpPr>
      <xdr:spPr bwMode="auto">
        <a:xfrm>
          <a:off x="2510117" y="2353235"/>
          <a:ext cx="3438525" cy="10309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1502833</xdr:colOff>
      <xdr:row>5</xdr:row>
      <xdr:rowOff>137584</xdr:rowOff>
    </xdr:from>
    <xdr:to>
      <xdr:col>4</xdr:col>
      <xdr:colOff>612774</xdr:colOff>
      <xdr:row>10</xdr:row>
      <xdr:rowOff>102659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576158-BA6C-490F-A5AA-63E594D7AE1A}"/>
            </a:ext>
          </a:extLst>
        </xdr:cNvPr>
        <xdr:cNvSpPr txBox="1">
          <a:spLocks noChangeArrowheads="1"/>
        </xdr:cNvSpPr>
      </xdr:nvSpPr>
      <xdr:spPr bwMode="auto">
        <a:xfrm>
          <a:off x="1767416" y="1386417"/>
          <a:ext cx="3438525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219075</xdr:rowOff>
    </xdr:from>
    <xdr:to>
      <xdr:col>3</xdr:col>
      <xdr:colOff>180975</xdr:colOff>
      <xdr:row>4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>
          <a:spLocks/>
        </xdr:cNvSpPr>
      </xdr:nvSpPr>
      <xdr:spPr bwMode="auto">
        <a:xfrm>
          <a:off x="2419350" y="600075"/>
          <a:ext cx="104775" cy="552450"/>
        </a:xfrm>
        <a:prstGeom prst="rightBrace">
          <a:avLst>
            <a:gd name="adj1" fmla="val 439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847725</xdr:colOff>
      <xdr:row>35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DA291-469B-5E1A-ABA2-E122B1681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9950" cy="802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114300</xdr:rowOff>
    </xdr:to>
    <xdr:sp macro="" textlink="">
      <xdr:nvSpPr>
        <xdr:cNvPr id="210946" name="AutoShape 2">
          <a:extLst>
            <a:ext uri="{FF2B5EF4-FFF2-40B4-BE49-F238E27FC236}">
              <a16:creationId xmlns:a16="http://schemas.microsoft.com/office/drawing/2014/main" id="{7E424D86-5C9D-C915-8509-77CA9B9CEB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13</xdr:col>
      <xdr:colOff>555172</xdr:colOff>
      <xdr:row>31</xdr:row>
      <xdr:rowOff>108857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FEAF279-03FE-4168-8505-F683C12EF41E}"/>
            </a:ext>
          </a:extLst>
        </xdr:cNvPr>
        <xdr:cNvSpPr txBox="1">
          <a:spLocks noChangeArrowheads="1"/>
        </xdr:cNvSpPr>
      </xdr:nvSpPr>
      <xdr:spPr bwMode="auto">
        <a:xfrm>
          <a:off x="6076950" y="5124450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Please see separate schedule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6</xdr:col>
      <xdr:colOff>431347</xdr:colOff>
      <xdr:row>20</xdr:row>
      <xdr:rowOff>137432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E7B1AB-8E60-4961-AE13-352D528F701B}"/>
            </a:ext>
          </a:extLst>
        </xdr:cNvPr>
        <xdr:cNvSpPr txBox="1">
          <a:spLocks noChangeArrowheads="1"/>
        </xdr:cNvSpPr>
      </xdr:nvSpPr>
      <xdr:spPr bwMode="auto">
        <a:xfrm>
          <a:off x="3782786" y="3170464"/>
          <a:ext cx="3438525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369794</xdr:colOff>
      <xdr:row>7</xdr:row>
      <xdr:rowOff>168088</xdr:rowOff>
    </xdr:from>
    <xdr:to>
      <xdr:col>7</xdr:col>
      <xdr:colOff>101894</xdr:colOff>
      <xdr:row>10</xdr:row>
      <xdr:rowOff>213632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AD3A8F-539E-421F-AF4E-94D62F3CA6C9}"/>
            </a:ext>
          </a:extLst>
        </xdr:cNvPr>
        <xdr:cNvSpPr txBox="1">
          <a:spLocks noChangeArrowheads="1"/>
        </xdr:cNvSpPr>
      </xdr:nvSpPr>
      <xdr:spPr bwMode="auto">
        <a:xfrm>
          <a:off x="3597088" y="1994647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12</xdr:col>
      <xdr:colOff>134711</xdr:colOff>
      <xdr:row>13</xdr:row>
      <xdr:rowOff>131989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A805D1-F679-4318-8BDD-2C109E27E715}"/>
            </a:ext>
          </a:extLst>
        </xdr:cNvPr>
        <xdr:cNvSpPr txBox="1">
          <a:spLocks noChangeArrowheads="1"/>
        </xdr:cNvSpPr>
      </xdr:nvSpPr>
      <xdr:spPr bwMode="auto">
        <a:xfrm>
          <a:off x="4762500" y="2109107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9</xdr:col>
      <xdr:colOff>863894</xdr:colOff>
      <xdr:row>15</xdr:row>
      <xdr:rowOff>720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D38EFC-A060-4AE7-B406-333BB54E3D26}"/>
            </a:ext>
          </a:extLst>
        </xdr:cNvPr>
        <xdr:cNvSpPr txBox="1">
          <a:spLocks noChangeArrowheads="1"/>
        </xdr:cNvSpPr>
      </xdr:nvSpPr>
      <xdr:spPr bwMode="auto">
        <a:xfrm>
          <a:off x="4874559" y="2151529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10</xdr:col>
      <xdr:colOff>180335</xdr:colOff>
      <xdr:row>15</xdr:row>
      <xdr:rowOff>720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77C3B3-1750-486C-9AB9-651389D0FBE1}"/>
            </a:ext>
          </a:extLst>
        </xdr:cNvPr>
        <xdr:cNvSpPr txBox="1">
          <a:spLocks noChangeArrowheads="1"/>
        </xdr:cNvSpPr>
      </xdr:nvSpPr>
      <xdr:spPr bwMode="auto">
        <a:xfrm>
          <a:off x="3720353" y="2151529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0</xdr:rowOff>
    </xdr:from>
    <xdr:to>
      <xdr:col>11</xdr:col>
      <xdr:colOff>570139</xdr:colOff>
      <xdr:row>16</xdr:row>
      <xdr:rowOff>131989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564891E-3D77-49C3-874F-A0F4BEF67D91}"/>
            </a:ext>
          </a:extLst>
        </xdr:cNvPr>
        <xdr:cNvSpPr txBox="1">
          <a:spLocks noChangeArrowheads="1"/>
        </xdr:cNvSpPr>
      </xdr:nvSpPr>
      <xdr:spPr bwMode="auto">
        <a:xfrm>
          <a:off x="5374821" y="2735036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9</xdr:col>
      <xdr:colOff>326572</xdr:colOff>
      <xdr:row>13</xdr:row>
      <xdr:rowOff>137432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E4DE32-9F16-475B-A08D-0FC2CEA9A0C2}"/>
            </a:ext>
          </a:extLst>
        </xdr:cNvPr>
        <xdr:cNvSpPr txBox="1">
          <a:spLocks noChangeArrowheads="1"/>
        </xdr:cNvSpPr>
      </xdr:nvSpPr>
      <xdr:spPr bwMode="auto">
        <a:xfrm>
          <a:off x="4267200" y="2105025"/>
          <a:ext cx="3441247" cy="7851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PH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NOT APPLICABLE</a:t>
          </a:r>
          <a:endParaRPr kumimoji="0" lang="en-PH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std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C020\Desktop\PRE-NEED%20AS%20verif\Destiny\DESTINY%20exa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C020\Desktop\PRE-NEED%20AS%20verif\Destiny\DESTINY%20exa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ic\AppData\Local\Temp\proviplans\provi-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c\AppData\Local\Temp\proviplans\provi-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c\AppData\Local\Temp\philplans'10\AS%20NL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ic\AppData\Local\Temp\philplans'10\AS%20NL%20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C-laptop\Desktop\BackUpDeskop\AS-08\CCC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IC-laptop\Desktop\BackUpDeskop\AS-08\CCC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lt%20prime%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ckUpDeskop\pre-need\BS,%20exhibits%20and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c\Desktop\FLOR\STD004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E_NEED\2012%20LOYOLA\LCPI%202012%20AS%20AUDIT-wb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Deskop\pre-need\BS,%20exhibits%20and%20schedu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urancegovph.sharepoint.com/Documents%20and%20Settings/IC020/Desktop/PRE-NEED/CL/Proposed%20AS%20For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v.delosreyes\Desktop\proviplans\2011-provi-exam%20report-AFS\ER-provident12-31-11AFS-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v.delosreyes\Desktop\proviplans\2011-provi-exam%20report-AFS\ER-provident12-31-11AFS-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Desktop\etc\AsiaI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E_NEED\AS\AS-PN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Desktop\etc\MALAYAN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C024\Desktop\EASCO-wbs'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v.delosreyes\My%20Documents\AS%20NL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c\Desktop\FLOR\capge'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v.delosreyes\My%20Documents\AS%20NL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C029\Desktop\COV-O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imes-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D-20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FA-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v.delosreyes\My%20Documents\2008-Life&amp;NL\mapfre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v.delosreyes\My%20Documents\2008-Life&amp;NL\mapfre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pi-ms'05-head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STD-flo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urancegovph-my.sharepoint.com/My/projection/revisedprojec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C024\Desktop\easco-rati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urancegovph.sharepoint.com/My/projection/revisedprojecti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c\AppData\Local\Temp\philplans'10\AS%20Life%2020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ic\AppData\Local\Temp\philplans'10\AS%20Life%2020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lor%20Delos%20Reyes\My%20Documents\phlamlife-NL-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lor%20Delos%20Reyes\My%20Documents\phlamlife-NL-07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409\AppData\Local\Microsoft\Windows\INetCache\Content.Outlook\2OE4WQZ1\SLFPI%202024%20ANNEX%20A-1%20AS_Pre-Need_FINAL_04292025.xlsx" TargetMode="External"/><Relationship Id="rId1" Type="http://schemas.openxmlformats.org/officeDocument/2006/relationships/externalLinkPath" Target="file:///C:\Users\I409\AppData\Local\Microsoft\Windows\INetCache\Content.Outlook\2OE4WQZ1\SLFPI%202024%20ANNEX%20A-1%20AS_Pre-Need_FINAL_0429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lor%20Delos%20Reyes\Local%20Settings\Temporary%20Internet%20Files\Content.IE5\BXNVNUIF\AS-08\R%20&amp;%20B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lor%20Delos%20Reyes\Local%20Settings\Temporary%20Internet%20Files\Content.IE5\BXNVNUIF\AS-08\R%20&amp;%20B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E_NEED\2012%20LOYOLA\2012%20IC%20Annual%20Statemen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C%20Files\Annual%20Statement\attachment%202012%20filing%20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urancegovph.sharepoint.com/Documents%20and%20Settings/IC020/Desktop/2011%20AFS%20TEMPL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"/>
      <sheetName val="A"/>
      <sheetName val="W"/>
      <sheetName val="S"/>
      <sheetName val="M"/>
      <sheetName val="N"/>
      <sheetName val="J"/>
      <sheetName val="IR"/>
      <sheetName val="B"/>
      <sheetName val="T"/>
      <sheetName val="V"/>
      <sheetName val="ST"/>
      <sheetName val="SA"/>
      <sheetName val="R"/>
      <sheetName val="DPRN"/>
      <sheetName val="OL"/>
      <sheetName val="C"/>
      <sheetName val="TD"/>
      <sheetName val="P"/>
      <sheetName val="RI"/>
      <sheetName val="RS"/>
      <sheetName val="I"/>
      <sheetName val="E"/>
      <sheetName val="RUP"/>
      <sheetName val="CR"/>
      <sheetName val="TX"/>
      <sheetName val="appr"/>
      <sheetName val="asset"/>
      <sheetName val="Services"/>
    </sheetNames>
    <sheetDataSet>
      <sheetData sheetId="0" refreshError="1"/>
      <sheetData sheetId="1" refreshError="1"/>
      <sheetData sheetId="2" refreshError="1">
        <row r="15">
          <cell r="B15">
            <v>327524755.23000002</v>
          </cell>
        </row>
      </sheetData>
      <sheetData sheetId="3" refreshError="1"/>
      <sheetData sheetId="4" refreshError="1"/>
      <sheetData sheetId="5" refreshError="1">
        <row r="29">
          <cell r="A29" t="str">
            <v>TOTALS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s"/>
      <sheetName val="BS (2)"/>
      <sheetName val="BS"/>
      <sheetName val="BS 1"/>
      <sheetName val="BS Notes"/>
      <sheetName val="TF"/>
      <sheetName val="PHL"/>
      <sheetName val="PHL 2"/>
      <sheetName val="OL"/>
      <sheetName val="C"/>
      <sheetName val="IPF"/>
      <sheetName val="ICR"/>
      <sheetName val="AR"/>
      <sheetName val="AP"/>
      <sheetName val="I"/>
      <sheetName val="PPE"/>
      <sheetName val="INV"/>
      <sheetName val="OA"/>
      <sheetName val="TP"/>
      <sheetName val="Ex 2 - Dep Life"/>
      <sheetName val="Ex 3 - Wdrawls Life"/>
      <sheetName val="Adj TB"/>
      <sheetName val="TB"/>
      <sheetName val="IS Attachment "/>
      <sheetName val="IS"/>
      <sheetName val="IS 2Pro"/>
      <sheetName val=" Notes to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s"/>
      <sheetName val="BS (2)"/>
      <sheetName val="BS"/>
      <sheetName val="BS 1"/>
      <sheetName val="BS Notes"/>
      <sheetName val="TF"/>
      <sheetName val="PHL"/>
      <sheetName val="PHL 2"/>
      <sheetName val="OL"/>
      <sheetName val="C"/>
      <sheetName val="IPF"/>
      <sheetName val="ICR"/>
      <sheetName val="AR"/>
      <sheetName val="AP"/>
      <sheetName val="I"/>
      <sheetName val="PPE"/>
      <sheetName val="INV"/>
      <sheetName val="OA"/>
      <sheetName val="TP"/>
      <sheetName val="Ex 2 - Dep Life"/>
      <sheetName val="Ex 3 - Wdrawls Life"/>
      <sheetName val="Adj TB"/>
      <sheetName val="TB"/>
      <sheetName val="IS Attachment "/>
      <sheetName val="IS"/>
      <sheetName val="IS 2Pro"/>
      <sheetName val=" Notes to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S"/>
      <sheetName val="Synopsis"/>
      <sheetName val="A"/>
      <sheetName val="W"/>
      <sheetName val="S"/>
      <sheetName val="M"/>
      <sheetName val="R"/>
      <sheetName val="J"/>
      <sheetName val="LIQRES"/>
      <sheetName val="pre-verify"/>
      <sheetName val="TF"/>
      <sheetName val="TF-life"/>
      <sheetName val="TF-edu"/>
      <sheetName val="TF-pen"/>
      <sheetName val="TFsum"/>
      <sheetName val="varsum (2)"/>
      <sheetName val="B"/>
      <sheetName val="$B"/>
      <sheetName val="T"/>
      <sheetName val="V"/>
      <sheetName val="ST"/>
      <sheetName val="st-invty"/>
      <sheetName val="DEPRN"/>
      <sheetName val="RE-COST"/>
      <sheetName val="RE-revsd"/>
      <sheetName val="ML"/>
      <sheetName val="CL "/>
      <sheetName val="OL"/>
      <sheetName val="C"/>
      <sheetName val="OI"/>
      <sheetName val="E"/>
      <sheetName val="TD"/>
      <sheetName val="I"/>
      <sheetName val="TX"/>
      <sheetName val="recons"/>
      <sheetName val="apprletter"/>
      <sheetName val="rqrm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S"/>
      <sheetName val="Synopsis"/>
      <sheetName val="A"/>
      <sheetName val="W"/>
      <sheetName val="S"/>
      <sheetName val="M"/>
      <sheetName val="R"/>
      <sheetName val="J"/>
      <sheetName val="LIQRES"/>
      <sheetName val="pre-verify"/>
      <sheetName val="TF"/>
      <sheetName val="TF-life"/>
      <sheetName val="TF-edu"/>
      <sheetName val="TF-pen"/>
      <sheetName val="TFsum"/>
      <sheetName val="varsum (2)"/>
      <sheetName val="B"/>
      <sheetName val="$B"/>
      <sheetName val="T"/>
      <sheetName val="V"/>
      <sheetName val="ST"/>
      <sheetName val="st-invty"/>
      <sheetName val="DEPRN"/>
      <sheetName val="RE-COST"/>
      <sheetName val="RE-revsd"/>
      <sheetName val="ML"/>
      <sheetName val="CL "/>
      <sheetName val="OL"/>
      <sheetName val="C"/>
      <sheetName val="OI"/>
      <sheetName val="E"/>
      <sheetName val="TD"/>
      <sheetName val="I"/>
      <sheetName val="TX"/>
      <sheetName val="recons"/>
      <sheetName val="apprletter"/>
      <sheetName val="rqrm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rbc"/>
      <sheetName val="B"/>
      <sheetName val="add-on int"/>
      <sheetName val="$b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pr-detailed"/>
      <sheetName val="RI"/>
      <sheetName val="rs"/>
      <sheetName val="losses"/>
      <sheetName val="U"/>
      <sheetName val="CR"/>
      <sheetName val="TX"/>
      <sheetName val="recons"/>
      <sheetName val="apprletter"/>
      <sheetName val="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rbc"/>
      <sheetName val="B"/>
      <sheetName val="add-on int"/>
      <sheetName val="$b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pr-detailed"/>
      <sheetName val="RI"/>
      <sheetName val="rs"/>
      <sheetName val="losses"/>
      <sheetName val="U"/>
      <sheetName val="CR"/>
      <sheetName val="TX"/>
      <sheetName val="recons"/>
      <sheetName val="apprletter"/>
      <sheetName val="St1"/>
      <sheetName val="BB TURNS &amp; WEE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RBC"/>
      <sheetName val="B"/>
      <sheetName val="$b"/>
      <sheetName val="int-addon"/>
      <sheetName val="prem-disc"/>
      <sheetName val="b-int"/>
      <sheetName val="T"/>
      <sheetName val="v"/>
      <sheetName val="St"/>
      <sheetName val="sa"/>
      <sheetName val="OI"/>
      <sheetName val="ML"/>
      <sheetName val="RE"/>
      <sheetName val="ctd"/>
      <sheetName val="OL"/>
      <sheetName val="C"/>
      <sheetName val="I"/>
      <sheetName val="E"/>
      <sheetName val="P"/>
      <sheetName val="RI"/>
      <sheetName val="rs"/>
      <sheetName val="U"/>
      <sheetName val="TX"/>
      <sheetName val="CR"/>
      <sheetName val="recons"/>
      <sheetName val="apprletter"/>
      <sheetName val="SI"/>
      <sheetName val="plink2"/>
      <sheetName val="TB"/>
      <sheetName val="UNREL-10122458"/>
      <sheetName val="AR-11090890"/>
      <sheetName val="blank"/>
      <sheetName val="coa-new"/>
      <sheetName val="acc-pre"/>
      <sheetName val="cust"/>
      <sheetName val="empcode"/>
      <sheetName val="supcode"/>
      <sheetName val="Sheet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S"/>
      <sheetName val="TF deps"/>
      <sheetName val="TR Wdrawls"/>
      <sheetName val="TF"/>
      <sheetName val="Bonds"/>
      <sheetName val="T"/>
      <sheetName val="Stocks"/>
      <sheetName val="RE"/>
      <sheetName val="ML"/>
      <sheetName val="PHL"/>
      <sheetName val="OL"/>
      <sheetName val="cash"/>
      <sheetName val="CP"/>
      <sheetName val="OI"/>
      <sheetName val="IPF"/>
      <sheetName val="ICR"/>
      <sheetName val="AR"/>
      <sheetName val="AP"/>
      <sheetName val="A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FC"/>
      <sheetName val="IS"/>
      <sheetName val="S"/>
      <sheetName val="M"/>
      <sheetName val="R"/>
      <sheetName val="J"/>
      <sheetName val="B"/>
      <sheetName val="T"/>
      <sheetName val="V"/>
      <sheetName val="ST"/>
      <sheetName val="SA"/>
      <sheetName val="RE"/>
      <sheetName val="ML"/>
      <sheetName val="OL"/>
      <sheetName val="C"/>
      <sheetName val="TD"/>
      <sheetName val="I"/>
      <sheetName val="p"/>
      <sheetName val="RI"/>
      <sheetName val="RS"/>
      <sheetName val="e"/>
      <sheetName val="U"/>
      <sheetName val="CR"/>
      <sheetName val="TX"/>
      <sheetName val="tx2"/>
      <sheetName val="recons"/>
      <sheetName val="appr letter"/>
      <sheetName val="Sheet1"/>
      <sheetName val="IS- Oracle"/>
      <sheetName val=" TB "/>
      <sheetName val="to SGV"/>
      <sheetName val="Exh1"/>
      <sheetName val="PIVOT-VALUES"/>
      <sheetName val="Outstanding premium"/>
      <sheetName val=" Raw PI_tentative"/>
      <sheetName val="Pivot Comm"/>
      <sheetName val="Raw Comm"/>
      <sheetName val="Sheet2"/>
      <sheetName val="Commission-ACAD"/>
      <sheetName val="Allocation"/>
      <sheetName val="Sheet3"/>
      <sheetName val="Raw Commission"/>
      <sheetName val="PIVOT"/>
      <sheetName val="PI_092016"/>
      <sheetName val="TBSF"/>
      <sheetName val="Curves and Parameters"/>
      <sheetName val="CPIP"/>
      <sheetName val="r78133-9"/>
    </sheetNames>
    <sheetDataSet>
      <sheetData sheetId="0">
        <row r="5">
          <cell r="G5">
            <v>38352</v>
          </cell>
        </row>
        <row r="58">
          <cell r="C58">
            <v>777645645.87</v>
          </cell>
        </row>
        <row r="66">
          <cell r="C66">
            <v>43175.23</v>
          </cell>
        </row>
      </sheetData>
      <sheetData sheetId="1"/>
      <sheetData sheetId="2" refreshError="1"/>
      <sheetData sheetId="3" refreshError="1"/>
      <sheetData sheetId="4">
        <row r="23">
          <cell r="C23">
            <v>9646320.7340000011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>
        <row r="18">
          <cell r="J18">
            <v>0</v>
          </cell>
        </row>
        <row r="23">
          <cell r="B23">
            <v>0</v>
          </cell>
          <cell r="E23">
            <v>0</v>
          </cell>
        </row>
      </sheetData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ops'11 per Precy"/>
      <sheetName val="Synopsis 2011"/>
      <sheetName val="WBS-1st review PM &amp; JCD (final)"/>
      <sheetName val="WBS-1st review PM &amp; JCD (2)"/>
      <sheetName val="COMP(final) based on per Co."/>
      <sheetName val="COMP per ACT-transmital"/>
      <sheetName val="NLA,UAA (TF-per Co.) (final)"/>
      <sheetName val="NLA,UAA (TF-per Co.)"/>
      <sheetName val="WBS-1st review PM &amp; JCD"/>
      <sheetName val="WBS-JCD 1st review"/>
      <sheetName val="COMP with AfterDate"/>
      <sheetName val="NLA,UAA"/>
      <sheetName val="Journal Entries 2011"/>
      <sheetName val="TF -2011"/>
      <sheetName val="IPF-Dec.2011"/>
      <sheetName val=" Stocks (final)"/>
      <sheetName val="Real Estate"/>
      <sheetName val="Cash"/>
      <sheetName val="AR &amp; NR (final)"/>
      <sheetName val="AR &amp; NR"/>
      <sheetName val="PPE"/>
      <sheetName val="Inventories"/>
      <sheetName val="Other Assets"/>
      <sheetName val="AP,NP,OP"/>
      <sheetName val="Sheet2"/>
      <sheetName val="WBS template (per examiner)"/>
      <sheetName val="Synopsis (per examiner)"/>
      <sheetName val="Journal Entries (per Boss) "/>
      <sheetName val="AR&amp;NR"/>
      <sheetName val="WBS-JCD 2010"/>
      <sheetName val="Journal Entries (per Examiner)"/>
      <sheetName val="Approval letter"/>
      <sheetName val="Requirements letter"/>
      <sheetName val="COMP.withe AD (2)"/>
      <sheetName val="COMPLIANCES (template)"/>
      <sheetName val="COMPLI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S"/>
      <sheetName val="TF deps"/>
      <sheetName val="TR Wdrawls"/>
      <sheetName val="TF"/>
      <sheetName val="Bonds"/>
      <sheetName val="T"/>
      <sheetName val="Stocks"/>
      <sheetName val="RE"/>
      <sheetName val="ML"/>
      <sheetName val="PHL"/>
      <sheetName val="OL"/>
      <sheetName val="cash"/>
      <sheetName val="CP"/>
      <sheetName val="OI"/>
      <sheetName val="IPF"/>
      <sheetName val="ICR"/>
      <sheetName val="AR"/>
      <sheetName val="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BS"/>
      <sheetName val="INC STMT"/>
      <sheetName val="TF deps"/>
      <sheetName val="TR Wdrawls"/>
      <sheetName val="TF"/>
      <sheetName val="b"/>
      <sheetName val="T"/>
      <sheetName val="S"/>
      <sheetName val="RE"/>
      <sheetName val="ML"/>
      <sheetName val="PHL"/>
      <sheetName val="OL"/>
      <sheetName val="cash"/>
      <sheetName val="CP"/>
      <sheetName val="OI"/>
      <sheetName val="IPF"/>
      <sheetName val="ICR"/>
      <sheetName val="AR"/>
      <sheetName val="A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bs"/>
      <sheetName val="SYN"/>
      <sheetName val="memorial"/>
      <sheetName val="educ"/>
      <sheetName val="pension"/>
      <sheetName val="TF-summ"/>
      <sheetName val="TF-12-31-11(X)"/>
      <sheetName val="EIB-TD"/>
      <sheetName val="bpi-cb"/>
      <sheetName val="UCPB-RE"/>
      <sheetName val="LIQRES"/>
      <sheetName val="COMPL-2011"/>
      <sheetName val="IPF"/>
      <sheetName val="C"/>
      <sheetName val="PL"/>
      <sheetName val="ST"/>
      <sheetName val="RE "/>
      <sheetName val="OI"/>
      <sheetName val="AR"/>
      <sheetName val="PROP and EQ"/>
      <sheetName val="DF"/>
      <sheetName val="OA"/>
      <sheetName val="PNR"/>
      <sheetName val="IPR"/>
      <sheetName val="PBP"/>
      <sheetName val="BR"/>
      <sheetName val="AP-NP"/>
      <sheetName val="Tx Pay"/>
      <sheetName val="TX"/>
      <sheetName val="acc exp"/>
      <sheetName val="OL"/>
      <sheetName val="cap stock"/>
      <sheetName val="STB"/>
      <sheetName val="crnolgy of ev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bs"/>
      <sheetName val="SYN"/>
      <sheetName val="memorial"/>
      <sheetName val="educ"/>
      <sheetName val="pension"/>
      <sheetName val="TF-summ"/>
      <sheetName val="TF-12-31-11(X)"/>
      <sheetName val="EIB-TD"/>
      <sheetName val="bpi-cb"/>
      <sheetName val="UCPB-RE"/>
      <sheetName val="LIQRES"/>
      <sheetName val="COMPL-2011"/>
      <sheetName val="IPF"/>
      <sheetName val="C"/>
      <sheetName val="PL"/>
      <sheetName val="ST"/>
      <sheetName val="RE "/>
      <sheetName val="OI"/>
      <sheetName val="AR"/>
      <sheetName val="PROP and EQ"/>
      <sheetName val="DF"/>
      <sheetName val="OA"/>
      <sheetName val="PNR"/>
      <sheetName val="IPR"/>
      <sheetName val="PBP"/>
      <sheetName val="BR"/>
      <sheetName val="AP-NP"/>
      <sheetName val="Tx Pay"/>
      <sheetName val="TX"/>
      <sheetName val="acc exp"/>
      <sheetName val="OL"/>
      <sheetName val="cap stock"/>
      <sheetName val="STB"/>
      <sheetName val="crnolgy of ev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R"/>
      <sheetName val="J"/>
      <sheetName val="B"/>
      <sheetName val="$b"/>
      <sheetName val="int-add-on"/>
      <sheetName val="prem"/>
      <sheetName val="b-int"/>
      <sheetName val="T"/>
      <sheetName val="V"/>
      <sheetName val="ST"/>
      <sheetName val="SA"/>
      <sheetName val="RE"/>
      <sheetName val="ML"/>
      <sheetName val="OL"/>
      <sheetName val="C"/>
      <sheetName val="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 letter"/>
      <sheetName val="Sheet1"/>
      <sheetName val="ACCRUALS"/>
      <sheetName val="2007 MFG06"/>
      <sheetName val="blank"/>
      <sheetName val="coa-new"/>
      <sheetName val="acc-pre"/>
      <sheetName val="cust"/>
      <sheetName val="empcode"/>
      <sheetName val="supcode"/>
      <sheetName val="WTB-STAR CINEMA"/>
      <sheetName val="WORKING"/>
      <sheetName val="plink2"/>
      <sheetName val="RE recon"/>
      <sheetName val="wbs fs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ver"/>
      <sheetName val="Co Info "/>
      <sheetName val="Exh1-BS"/>
      <sheetName val="Exh 2 -IS"/>
      <sheetName val="Exh 3-TFdep"/>
      <sheetName val="Exh 4-TRWdr"/>
      <sheetName val="Exh 5-Sales"/>
      <sheetName val="Exh 6-Pol"/>
      <sheetName val="Exh 7-AvailPlan"/>
      <sheetName val="Exh 8-Claims"/>
      <sheetName val="1-ITF"/>
      <sheetName val="2-IPF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 "/>
      <sheetName val="3-13"/>
      <sheetName val="3-14"/>
      <sheetName val="3-15"/>
      <sheetName val="4"/>
      <sheetName val="5"/>
      <sheetName val="6"/>
      <sheetName val="7"/>
      <sheetName val="8"/>
      <sheetName val="9"/>
      <sheetName val="10"/>
      <sheetName val="11"/>
      <sheetName val="12"/>
      <sheetName val="S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"/>
      <sheetName val="W"/>
      <sheetName val="M"/>
      <sheetName val="R"/>
      <sheetName val="J"/>
      <sheetName val="B"/>
      <sheetName val="$b"/>
      <sheetName val="$b (2)"/>
      <sheetName val="b-prm"/>
      <sheetName val="int-add on"/>
      <sheetName val="Sheet3"/>
      <sheetName val="b-int"/>
      <sheetName val="T"/>
      <sheetName val="V"/>
      <sheetName val="ST"/>
      <sheetName val="SA"/>
      <sheetName val="RE"/>
      <sheetName val="ML"/>
      <sheetName val="SL"/>
      <sheetName val="C"/>
      <sheetName val="I"/>
      <sheetName val="TD"/>
      <sheetName val="E"/>
      <sheetName val="P"/>
      <sheetName val="RI"/>
      <sheetName val="RS (2)"/>
      <sheetName val="RS"/>
      <sheetName val="U"/>
      <sheetName val="CR"/>
      <sheetName val="tx(ds)"/>
      <sheetName val="TX"/>
      <sheetName val="recons"/>
      <sheetName val="appr letter"/>
      <sheetName val="Sheet1"/>
      <sheetName val="CA SUB"/>
      <sheetName val="Adf par resp"/>
      <sheetName val="2007 MFG06"/>
      <sheetName val="SUIVI EFFECTIFS"/>
      <sheetName val="tit"/>
      <sheetName val="#¡REF"/>
      <sheetName val="indice"/>
      <sheetName val="mixprod"/>
      <sheetName val="raf"/>
      <sheetName val="rce"/>
      <sheetName val="CAB"/>
      <sheetName val="abcd"/>
      <sheetName val="1-ITF"/>
      <sheetName val="mfg07"/>
      <sheetName val="MFG08"/>
      <sheetName val="PLIN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S-apprvd"/>
      <sheetName val="M"/>
      <sheetName val="R"/>
      <sheetName val="SFC"/>
      <sheetName val="RBC"/>
      <sheetName val="J"/>
      <sheetName val="B"/>
      <sheetName val="add-on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I"/>
      <sheetName val="TD"/>
      <sheetName val="E"/>
      <sheetName val="P"/>
      <sheetName val="RI"/>
      <sheetName val="RS"/>
      <sheetName val="U"/>
      <sheetName val="CR"/>
      <sheetName val="TX"/>
      <sheetName val="tx-06"/>
      <sheetName val="recons"/>
      <sheetName val="appr letter"/>
      <sheetName val="S-2yrs"/>
      <sheetName val="IS"/>
      <sheetName val="aud"/>
      <sheetName val="ratios"/>
      <sheetName val="tx-04"/>
      <sheetName val="ING"/>
      <sheetName val="SUIVI EFFECTIFS"/>
      <sheetName val="tit"/>
      <sheetName val="#¡REF"/>
      <sheetName val="indice"/>
      <sheetName val="mixprod"/>
      <sheetName val="raf"/>
      <sheetName val="rce"/>
      <sheetName val="CAB"/>
      <sheetName val="abcd"/>
      <sheetName val="MFG10"/>
      <sheetName val="COA"/>
      <sheetName val="FS"/>
      <sheetName val="2007 MFG06"/>
      <sheetName val="Details"/>
      <sheetName val="Adf par res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FC"/>
      <sheetName val="IS"/>
      <sheetName val="S"/>
      <sheetName val="M"/>
      <sheetName val="N"/>
      <sheetName val="J"/>
      <sheetName val="CI"/>
      <sheetName val="RBC"/>
      <sheetName val="B"/>
      <sheetName val="int-add on"/>
      <sheetName val="T"/>
      <sheetName val="v"/>
      <sheetName val="b-int"/>
      <sheetName val="St"/>
      <sheetName val="sa"/>
      <sheetName val="OI"/>
      <sheetName val="RE"/>
      <sheetName val="ML"/>
      <sheetName val="C"/>
      <sheetName val="OL"/>
      <sheetName val="ctd"/>
      <sheetName val="I"/>
      <sheetName val="E"/>
      <sheetName val="P"/>
      <sheetName val="RI"/>
      <sheetName val="rs"/>
      <sheetName val="NAA-RI"/>
      <sheetName val="interco"/>
      <sheetName val="U"/>
      <sheetName val="CR"/>
      <sheetName val="TX"/>
      <sheetName val="recons"/>
      <sheetName val="apprletter"/>
      <sheetName val="SI"/>
      <sheetName val="E-MAIL"/>
      <sheetName val="Stocks Sched"/>
      <sheetName val="Valuation"/>
      <sheetName val="Other Investment"/>
      <sheetName val="july"/>
      <sheetName val="RE recon"/>
      <sheetName val="wbs fsa"/>
      <sheetName val="Curves and Parameters"/>
      <sheetName val="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C9">
            <v>170602.42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1">
          <cell r="D21">
            <v>425436.69</v>
          </cell>
          <cell r="I21">
            <v>0</v>
          </cell>
          <cell r="L21">
            <v>1132036.27</v>
          </cell>
        </row>
        <row r="26">
          <cell r="B26">
            <v>988501.67999999993</v>
          </cell>
          <cell r="J26">
            <v>3183990.27</v>
          </cell>
        </row>
      </sheetData>
      <sheetData sheetId="27" refreshError="1">
        <row r="25">
          <cell r="P25">
            <v>1534047.74</v>
          </cell>
          <cell r="S25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I21">
            <v>1294743.8999999999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5-YR"/>
      <sheetName val="M"/>
      <sheetName val="M-afterdate"/>
      <sheetName val="R"/>
      <sheetName val="J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I"/>
      <sheetName val="TD"/>
      <sheetName val="E"/>
      <sheetName val="AP"/>
      <sheetName val="P"/>
      <sheetName val="RI"/>
      <sheetName val="RS"/>
      <sheetName val="LCP"/>
      <sheetName val="U"/>
      <sheetName val="CR"/>
      <sheetName val="TX"/>
      <sheetName val="recons"/>
      <sheetName val="Sheet1"/>
      <sheetName val="Sheet2"/>
      <sheetName val="GL"/>
      <sheetName val="JVs"/>
      <sheetName val="ratios"/>
      <sheetName val="AFS"/>
      <sheetName val="IS"/>
      <sheetName val="RBC"/>
      <sheetName val="cvs-losses"/>
      <sheetName val="Sheet3"/>
      <sheetName val="RBC (2)"/>
      <sheetName val="appr letter"/>
      <sheetName val="Other Investment"/>
      <sheetName val="Adf par resp"/>
      <sheetName val="2007 MFG"/>
      <sheetName val="PLINK1"/>
      <sheetName val="CO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FC"/>
      <sheetName val="IS"/>
      <sheetName val="S"/>
      <sheetName val="M"/>
      <sheetName val="N"/>
      <sheetName val="J"/>
      <sheetName val="IR"/>
      <sheetName val="T"/>
      <sheetName val="V"/>
      <sheetName val="ST"/>
      <sheetName val="cas"/>
      <sheetName val="RI"/>
      <sheetName val="INTER CO"/>
      <sheetName val="LP"/>
      <sheetName val="RES"/>
      <sheetName val="E"/>
      <sheetName val="TX"/>
      <sheetName val="DATA_YE 98"/>
      <sheetName val="2007 MFG"/>
      <sheetName val="Adf par resp"/>
      <sheetName val="mfg09"/>
      <sheetName val="OL"/>
      <sheetName val="MCD"/>
      <sheetName val="Sal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c"/>
      <sheetName val="pisc-HK"/>
      <sheetName val="NATL-00"/>
      <sheetName val="palac"/>
      <sheetName val="MASTER"/>
      <sheetName val="Library Procedures"/>
      <sheetName val="mfg09"/>
      <sheetName val="SUIVI EFFECTIFS"/>
      <sheetName val="tit"/>
      <sheetName val="#¡REF"/>
      <sheetName val="indice"/>
      <sheetName val="mixprod"/>
      <sheetName val="raf"/>
      <sheetName val="rce"/>
      <sheetName val="CAB"/>
      <sheetName val="abcd"/>
      <sheetName val="COVER"/>
      <sheetName val="Inc. Stmt"/>
      <sheetName val="Adf par resp"/>
      <sheetName val="RI"/>
      <sheetName val="OL"/>
      <sheetName val="Other Investmen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M"/>
      <sheetName val="S"/>
      <sheetName val="R"/>
      <sheetName val="J"/>
      <sheetName val="B"/>
      <sheetName val="RBC"/>
      <sheetName val="int-add on"/>
      <sheetName val="b-prm"/>
      <sheetName val="T"/>
      <sheetName val="$B"/>
      <sheetName val="v"/>
      <sheetName val="ST"/>
      <sheetName val="ST1"/>
      <sheetName val="SA"/>
      <sheetName val="RE"/>
      <sheetName val="ML"/>
      <sheetName val="SCR"/>
      <sheetName val="OI"/>
      <sheetName val="OL"/>
      <sheetName val="C"/>
      <sheetName val="TD"/>
      <sheetName val="I"/>
      <sheetName val="E"/>
      <sheetName val="TX"/>
      <sheetName val="recons"/>
      <sheetName val="appr letter"/>
      <sheetName val="ST (2)"/>
      <sheetName val="REVALUATION"/>
      <sheetName val="COVER"/>
      <sheetName val="COA"/>
      <sheetName val="100172"/>
      <sheetName val="SUIVI EFFECTIFS"/>
      <sheetName val="tit"/>
      <sheetName val="#¡REF"/>
      <sheetName val="indice"/>
      <sheetName val="mixprod"/>
      <sheetName val="raf"/>
      <sheetName val="rce"/>
      <sheetName val="CAB"/>
      <sheetName val="abcd"/>
      <sheetName val="2007 MFG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rbc template"/>
      <sheetName val="CI"/>
      <sheetName val="B"/>
      <sheetName val="$b"/>
      <sheetName val="$b (2)"/>
      <sheetName val="b-int"/>
      <sheetName val="St"/>
      <sheetName val="st-invty"/>
      <sheetName val="T"/>
      <sheetName val="V"/>
      <sheetName val="OI"/>
      <sheetName val="sa"/>
      <sheetName val="RE"/>
      <sheetName val="deprn"/>
      <sheetName val="ML"/>
      <sheetName val="C"/>
      <sheetName val="ctd"/>
      <sheetName val="OL"/>
      <sheetName val="I"/>
      <sheetName val="P"/>
      <sheetName val="RI"/>
      <sheetName val="rs"/>
      <sheetName val="E"/>
      <sheetName val="U"/>
      <sheetName val="CR"/>
      <sheetName val="TX"/>
      <sheetName val="recons"/>
      <sheetName val="apprlet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rbc template"/>
      <sheetName val="CI"/>
      <sheetName val="B"/>
      <sheetName val="$b"/>
      <sheetName val="$b (2)"/>
      <sheetName val="b-int"/>
      <sheetName val="St"/>
      <sheetName val="st-invty"/>
      <sheetName val="T"/>
      <sheetName val="V"/>
      <sheetName val="OI"/>
      <sheetName val="sa"/>
      <sheetName val="RE"/>
      <sheetName val="deprn"/>
      <sheetName val="ML"/>
      <sheetName val="C"/>
      <sheetName val="ctd"/>
      <sheetName val="OL"/>
      <sheetName val="I"/>
      <sheetName val="P"/>
      <sheetName val="RI"/>
      <sheetName val="rs"/>
      <sheetName val="E"/>
      <sheetName val="U"/>
      <sheetName val="CR"/>
      <sheetName val="TX"/>
      <sheetName val="recons"/>
      <sheetName val="apprlet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S-apprvd"/>
      <sheetName val="M"/>
      <sheetName val="M (2)"/>
      <sheetName val="R"/>
      <sheetName val="J"/>
      <sheetName val="B"/>
      <sheetName val="int-add on"/>
      <sheetName val="$b"/>
      <sheetName val="$-int"/>
      <sheetName val="b-int"/>
      <sheetName val="T"/>
      <sheetName val="V"/>
      <sheetName val="ST"/>
      <sheetName val="st-invty"/>
      <sheetName val="SA"/>
      <sheetName val="OI"/>
      <sheetName val="RE"/>
      <sheetName val="ML"/>
      <sheetName val="OL"/>
      <sheetName val="C"/>
      <sheetName val="I"/>
      <sheetName val="TD"/>
      <sheetName val="E"/>
      <sheetName val="P"/>
      <sheetName val="RI"/>
      <sheetName val="RS"/>
      <sheetName val="U"/>
      <sheetName val="CR"/>
      <sheetName val="TX"/>
      <sheetName val="recons"/>
      <sheetName val="appr letter"/>
      <sheetName val="S-2yrs"/>
      <sheetName val="IS"/>
      <sheetName val="aud"/>
      <sheetName val="ratios"/>
      <sheetName val="t105"/>
      <sheetName val="Other Investment"/>
      <sheetName val="TB (2)"/>
      <sheetName val="MCD"/>
      <sheetName val="Sales"/>
      <sheetName val="COV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R"/>
      <sheetName val="J"/>
      <sheetName val="B"/>
      <sheetName val="$b"/>
      <sheetName val="T"/>
      <sheetName val="V"/>
      <sheetName val="ST"/>
      <sheetName val="SA"/>
      <sheetName val="RE"/>
      <sheetName val="OL"/>
      <sheetName val="C"/>
      <sheetName val="TD"/>
      <sheetName val="p'04"/>
      <sheetName val="I"/>
      <sheetName val="E"/>
      <sheetName val="edp2004"/>
      <sheetName val="ri'04"/>
      <sheetName val="RS"/>
      <sheetName val="LP"/>
      <sheetName val="U"/>
      <sheetName val="CR"/>
      <sheetName val="TX"/>
      <sheetName val="recons"/>
      <sheetName val="appr letter"/>
      <sheetName val="매출예산96"/>
      <sheetName val="dec03"/>
      <sheetName val="TB (2)"/>
      <sheetName val="2007 MFG"/>
      <sheetName val="Loan"/>
      <sheetName val="NATL-00"/>
      <sheetName val="palac"/>
      <sheetName val="Other Investment"/>
      <sheetName val="RI"/>
      <sheetName val="100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um Per Line"/>
      <sheetName val="Projection"/>
      <sheetName val="DivProvision"/>
      <sheetName val="Formula"/>
      <sheetName val="Financial Statement"/>
      <sheetName val="2001pROJ"/>
      <sheetName val="outlook(Aug)"/>
      <sheetName val="outlook(Aug) (rev)"/>
      <sheetName val="outlook (June)"/>
      <sheetName val="Sheet1"/>
      <sheetName val="persistency"/>
      <sheetName val="REA"/>
      <sheetName val="Surrender Chart"/>
      <sheetName val="SumAssured"/>
      <sheetName val="Tables"/>
      <sheetName val="Formulas"/>
      <sheetName val="Sheet2"/>
      <sheetName val="Loan"/>
      <sheetName val="mfg09"/>
      <sheetName val="ppe"/>
      <sheetName val="ST1"/>
      <sheetName val="2007 MFG"/>
      <sheetName val="A"/>
      <sheetName val="ST"/>
      <sheetName val="t105"/>
      <sheetName val="Links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"/>
      <sheetName val="M"/>
      <sheetName val="N"/>
      <sheetName val="RBC"/>
      <sheetName val="S"/>
      <sheetName val="IS"/>
      <sheetName val="A"/>
      <sheetName val="ratios"/>
      <sheetName val="UnbilledRevenues-SAP6"/>
      <sheetName val="july"/>
      <sheetName val="RI"/>
      <sheetName val="rs"/>
      <sheetName val="RE recon"/>
      <sheetName val="wbs fsa"/>
      <sheetName val="Outstanding"/>
    </sheetNames>
    <sheetDataSet>
      <sheetData sheetId="0">
        <row r="18">
          <cell r="C18">
            <v>134952368.79141971</v>
          </cell>
        </row>
        <row r="31">
          <cell r="C31">
            <v>83558439.540399998</v>
          </cell>
        </row>
      </sheetData>
      <sheetData sheetId="1"/>
      <sheetData sheetId="2">
        <row r="27">
          <cell r="C27">
            <v>20300101.697460279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um Per Line"/>
      <sheetName val="Projection"/>
      <sheetName val="DivProvision"/>
      <sheetName val="Formula"/>
      <sheetName val="Financial Statement"/>
      <sheetName val="2001pROJ"/>
      <sheetName val="outlook(Aug)"/>
      <sheetName val="outlook(Aug) (rev)"/>
      <sheetName val="outlook (June)"/>
      <sheetName val="Sheet1"/>
      <sheetName val="persistency"/>
      <sheetName val="REA"/>
      <sheetName val="Surrender Chart"/>
      <sheetName val="SumAssured"/>
      <sheetName val="Tables"/>
      <sheetName val="Formulas"/>
      <sheetName val="Sheet2"/>
      <sheetName val="Loan"/>
      <sheetName val="mfg09"/>
      <sheetName val="ppe"/>
      <sheetName val="ST1"/>
      <sheetName val="2007 MFG"/>
      <sheetName val="A"/>
      <sheetName val="ST"/>
      <sheetName val="t105"/>
      <sheetName val="Links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R"/>
      <sheetName val="J"/>
      <sheetName val="RBC"/>
      <sheetName val="B"/>
      <sheetName val="$B"/>
      <sheetName val="T"/>
      <sheetName val="V"/>
      <sheetName val="ST"/>
      <sheetName val="SA"/>
      <sheetName val="RE"/>
      <sheetName val="ML"/>
      <sheetName val="OL"/>
      <sheetName val="C"/>
      <sheetName val="TD"/>
      <sheetName val="I"/>
      <sheetName val="E"/>
      <sheetName val="TX"/>
      <sheetName val="recons"/>
      <sheetName val="apprlett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R"/>
      <sheetName val="J"/>
      <sheetName val="RBC"/>
      <sheetName val="B"/>
      <sheetName val="$B"/>
      <sheetName val="T"/>
      <sheetName val="V"/>
      <sheetName val="ST"/>
      <sheetName val="SA"/>
      <sheetName val="RE"/>
      <sheetName val="ML"/>
      <sheetName val="OL"/>
      <sheetName val="C"/>
      <sheetName val="TD"/>
      <sheetName val="I"/>
      <sheetName val="E"/>
      <sheetName val="TX"/>
      <sheetName val="recons"/>
      <sheetName val="apprletter"/>
      <sheetName val="MPAGC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rbc template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M"/>
      <sheetName val="N"/>
      <sheetName val="J"/>
      <sheetName val="rbc template"/>
      <sheetName val="CI"/>
      <sheetName val="B"/>
      <sheetName val="$b"/>
      <sheetName val="b-int"/>
      <sheetName val="T"/>
      <sheetName val="V"/>
      <sheetName val="St"/>
      <sheetName val="sa"/>
      <sheetName val="OI"/>
      <sheetName val="RE"/>
      <sheetName val="ML"/>
      <sheetName val="OL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Changes"/>
      <sheetName val="Cover"/>
      <sheetName val="CONTENTS"/>
      <sheetName val="Co Info "/>
      <sheetName val="Co Info Annex"/>
      <sheetName val="Exh1-BS"/>
      <sheetName val="Exh 2 -IS"/>
      <sheetName val="Exh 3 TF-dep"/>
      <sheetName val="Exh 4-TF-Wdr"/>
      <sheetName val="Exh 5-Sales"/>
      <sheetName val="Exh 6-Pol"/>
      <sheetName val="Exh 7-AvailPlan"/>
      <sheetName val="Exh 8-Claims"/>
      <sheetName val="1-ITF"/>
      <sheetName val="2-IPF"/>
      <sheetName val="3-1 CA-GS"/>
      <sheetName val="3-2 CA-COH CIB "/>
      <sheetName val="Sheet1"/>
      <sheetName val="3-3 CA-MF UITF"/>
      <sheetName val="3-4 CA-STI"/>
      <sheetName val="3-5 CA-CB"/>
      <sheetName val="3-6 CA-ML"/>
      <sheetName val="3-7 CA-PL"/>
      <sheetName val="3-8 CA-S"/>
      <sheetName val="3-9 CA-RE"/>
      <sheetName val="3-10 CA-OI"/>
      <sheetName val="3-11 CA-REC TRUSTEE"/>
      <sheetName val="3-12 CA-AII"/>
      <sheetName val="3-11"/>
      <sheetName val="3-13 CA-AR NR"/>
      <sheetName val="3-14 CA-PPE"/>
      <sheetName val="3-15 CA-INV"/>
      <sheetName val="3-16 CA-OA"/>
      <sheetName val="4 PNR"/>
      <sheetName val="5 IPR"/>
      <sheetName val="6 OR"/>
      <sheetName val="7 PBP"/>
      <sheetName val="8 PD"/>
      <sheetName val=" 9 CBR"/>
      <sheetName val="10 AP NP"/>
      <sheetName val="11 TxP"/>
      <sheetName val="12 AE"/>
      <sheetName val="13 OL"/>
      <sheetName val="14 SHE"/>
      <sheetName val="15 TB"/>
      <sheetName val="16 Recon"/>
      <sheetName val="Appendix"/>
      <sheetName val="Appendix-SRD"/>
      <sheetName val="Ce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1" t="str">
            <v>ANNUAL STATEMENT for the Year Ended December 31, 2024 of SUN LIFE FINANCIAL PLANS, INC.</v>
          </cell>
        </row>
      </sheetData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N"/>
      <sheetName val="M"/>
      <sheetName val="J"/>
      <sheetName val="CI"/>
      <sheetName val="rbc"/>
      <sheetName val="Sheet1"/>
      <sheetName val="B"/>
      <sheetName val="$b"/>
      <sheetName val="T"/>
      <sheetName val="V"/>
      <sheetName val="ST"/>
      <sheetName val="sa"/>
      <sheetName val="OI"/>
      <sheetName val="RE"/>
      <sheetName val="ML"/>
      <sheetName val="salvage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  <sheetName val="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"/>
      <sheetName val="S"/>
      <sheetName val="N"/>
      <sheetName val="M"/>
      <sheetName val="J"/>
      <sheetName val="CI"/>
      <sheetName val="rbc"/>
      <sheetName val="Sheet1"/>
      <sheetName val="B"/>
      <sheetName val="$b"/>
      <sheetName val="T"/>
      <sheetName val="V"/>
      <sheetName val="ST"/>
      <sheetName val="sa"/>
      <sheetName val="OI"/>
      <sheetName val="RE"/>
      <sheetName val="ML"/>
      <sheetName val="salvage"/>
      <sheetName val="C"/>
      <sheetName val="ctd"/>
      <sheetName val="I"/>
      <sheetName val="E"/>
      <sheetName val="P"/>
      <sheetName val="RI"/>
      <sheetName val="rs"/>
      <sheetName val="U"/>
      <sheetName val="CR"/>
      <sheetName val="TX"/>
      <sheetName val="recons"/>
      <sheetName val="apprletter"/>
      <sheetName val="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 Info"/>
      <sheetName val="SEAL"/>
      <sheetName val="Exh1-BS"/>
      <sheetName val="1-TF"/>
      <sheetName val="TF1-1"/>
      <sheetName val="TFI-2"/>
      <sheetName val="TF 1-3 "/>
      <sheetName val="TF1-4"/>
      <sheetName val="TF1-5"/>
      <sheetName val="TF1-6"/>
      <sheetName val="TF1-7"/>
      <sheetName val="TF1-8"/>
      <sheetName val="TF1-9"/>
      <sheetName val="TF1-10"/>
      <sheetName val="TF1-11"/>
      <sheetName val="2-IPF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 "/>
      <sheetName val="3-13"/>
      <sheetName val="3-14"/>
      <sheetName val="3-15"/>
      <sheetName val="4"/>
      <sheetName val="5"/>
      <sheetName val="6"/>
      <sheetName val="7"/>
      <sheetName val="8"/>
      <sheetName val="9"/>
      <sheetName val="Ex2-TFdep"/>
      <sheetName val="Ex3-TRWdr"/>
      <sheetName val="Ex4-Sales"/>
      <sheetName val="Ex5-Pol"/>
      <sheetName val="Ex6-AvailPlan"/>
      <sheetName val="Ex7-Claims"/>
      <sheetName val="Ex8-Trusts"/>
      <sheetName val="STAT Inv"/>
      <sheetName val="STA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 Info"/>
      <sheetName val="SEAL"/>
      <sheetName val="Exh1-BS"/>
      <sheetName val="1-TF"/>
      <sheetName val="TF1-1"/>
      <sheetName val="TFI-2"/>
      <sheetName val="TF 1-3 "/>
      <sheetName val="TF1-4"/>
      <sheetName val="TF1-5"/>
      <sheetName val="TF1-6"/>
      <sheetName val="TF1-7"/>
      <sheetName val="TF1-8"/>
      <sheetName val="TF1-9"/>
      <sheetName val="TF1-10"/>
      <sheetName val="TF1-11"/>
      <sheetName val="2-IPF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 "/>
      <sheetName val="3-13"/>
      <sheetName val="3-14"/>
      <sheetName val="3-15"/>
      <sheetName val="4"/>
      <sheetName val="5"/>
      <sheetName val="6"/>
      <sheetName val="7"/>
      <sheetName val="8"/>
      <sheetName val="9"/>
      <sheetName val="Ex2-TFdep"/>
      <sheetName val="Ex3-TRWdr"/>
      <sheetName val="Ex4-Sales"/>
      <sheetName val="Ex5-Pol"/>
      <sheetName val="Ex6-AvailPlan"/>
      <sheetName val="Ex7-Claims"/>
      <sheetName val="Ex8-Trusts"/>
      <sheetName val="STAT Inv"/>
      <sheetName val="STAT IS"/>
    </sheetNames>
    <sheetDataSet>
      <sheetData sheetId="0"/>
      <sheetData sheetId="1">
        <row r="1">
          <cell r="A1" t="str">
            <v>ANNUAL STATEMENT For the Year Ended December 31, 2012 of _________________________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 Info"/>
      <sheetName val="SEAL"/>
      <sheetName val="Exh1-BS"/>
      <sheetName val="1-TF"/>
      <sheetName val="2-IPF"/>
      <sheetName val="3-GS"/>
      <sheetName val="4-CB"/>
      <sheetName val="5-St"/>
      <sheetName val="6-RE"/>
      <sheetName val="7-ML"/>
      <sheetName val="8-PHL"/>
      <sheetName val="9-C"/>
      <sheetName val="10-STI"/>
      <sheetName val="11-OI"/>
      <sheetName val="12-AII"/>
      <sheetName val="13-DT"/>
      <sheetName val="14-AR"/>
      <sheetName val="15-PPE"/>
      <sheetName val="16-17"/>
      <sheetName val="18-CBR"/>
      <sheetName val="19-AP"/>
      <sheetName val="16-18"/>
      <sheetName val="22-NW"/>
      <sheetName val="Ex2-TFdep"/>
      <sheetName val="Ex3-TRWdr"/>
      <sheetName val="Ex4-Sales"/>
      <sheetName val="Ex5-Pol"/>
      <sheetName val="Ex6-AvailPlan"/>
      <sheetName val="Ex7-Claims"/>
      <sheetName val="Ex8-Trusts"/>
      <sheetName val="STAT Inv"/>
      <sheetName val="STAT 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life.com.ph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5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555E-DF08-4970-AB09-87662154DF51}">
  <sheetPr codeName="Sheet21">
    <tabColor rgb="FFFFC000"/>
    <pageSetUpPr fitToPage="1"/>
  </sheetPr>
  <dimension ref="B1:H75"/>
  <sheetViews>
    <sheetView topLeftCell="A6" zoomScale="140" zoomScaleNormal="140" workbookViewId="0">
      <selection activeCell="C62" sqref="C62"/>
    </sheetView>
  </sheetViews>
  <sheetFormatPr defaultColWidth="9.140625" defaultRowHeight="14.25"/>
  <cols>
    <col min="1" max="1" width="2.28515625" style="375" customWidth="1"/>
    <col min="2" max="2" width="19.42578125" style="361" customWidth="1"/>
    <col min="3" max="3" width="27.42578125" style="638" bestFit="1" customWidth="1"/>
    <col min="4" max="4" width="98.85546875" style="375" customWidth="1"/>
    <col min="5" max="5" width="28.28515625" style="378" hidden="1" customWidth="1"/>
    <col min="6" max="6" width="9.42578125" style="375" customWidth="1"/>
    <col min="7" max="16384" width="9.140625" style="375"/>
  </cols>
  <sheetData>
    <row r="1" spans="2:8" ht="15">
      <c r="B1" s="411" t="s">
        <v>0</v>
      </c>
      <c r="D1" s="376" t="s">
        <v>1</v>
      </c>
      <c r="E1" s="596"/>
    </row>
    <row r="2" spans="2:8" ht="15">
      <c r="B2" s="411" t="s">
        <v>2</v>
      </c>
    </row>
    <row r="4" spans="2:8" ht="15.75" thickBot="1">
      <c r="B4" s="411"/>
    </row>
    <row r="5" spans="2:8" ht="15">
      <c r="B5" s="530" t="s">
        <v>3</v>
      </c>
      <c r="C5" s="530" t="s">
        <v>4</v>
      </c>
      <c r="D5" s="530" t="s">
        <v>5</v>
      </c>
      <c r="E5" s="531" t="s">
        <v>6</v>
      </c>
    </row>
    <row r="6" spans="2:8" ht="114">
      <c r="B6" s="668">
        <v>1</v>
      </c>
      <c r="C6" s="668" t="s">
        <v>7</v>
      </c>
      <c r="D6" s="670" t="s">
        <v>8</v>
      </c>
      <c r="E6" s="671" t="s">
        <v>9</v>
      </c>
    </row>
    <row r="7" spans="2:8" ht="30" customHeight="1">
      <c r="B7" s="1148">
        <f t="shared" ref="B7:B65" si="0">+B6+1</f>
        <v>2</v>
      </c>
      <c r="C7" s="1152" t="s">
        <v>10</v>
      </c>
      <c r="D7" s="674" t="s">
        <v>11</v>
      </c>
      <c r="E7" s="1140" t="s">
        <v>12</v>
      </c>
    </row>
    <row r="8" spans="2:8" ht="30">
      <c r="B8" s="1148">
        <f t="shared" si="0"/>
        <v>3</v>
      </c>
      <c r="C8" s="1152"/>
      <c r="D8" s="675" t="s">
        <v>13</v>
      </c>
      <c r="E8" s="1141"/>
    </row>
    <row r="9" spans="2:8" ht="30" customHeight="1">
      <c r="B9" s="1148">
        <f t="shared" si="0"/>
        <v>4</v>
      </c>
      <c r="C9" s="1152"/>
      <c r="D9" s="675" t="s">
        <v>14</v>
      </c>
      <c r="E9" s="1141"/>
    </row>
    <row r="10" spans="2:8" ht="28.5" customHeight="1">
      <c r="B10" s="676">
        <v>3</v>
      </c>
      <c r="C10" s="677" t="s">
        <v>15</v>
      </c>
      <c r="D10" s="669" t="s">
        <v>16</v>
      </c>
      <c r="E10" s="1141"/>
    </row>
    <row r="11" spans="2:8" ht="45">
      <c r="B11" s="672">
        <f t="shared" si="0"/>
        <v>4</v>
      </c>
      <c r="C11" s="673" t="s">
        <v>17</v>
      </c>
      <c r="D11" s="675" t="s">
        <v>18</v>
      </c>
      <c r="E11" s="1142"/>
    </row>
    <row r="12" spans="2:8">
      <c r="B12" s="1149">
        <f>+B11+1</f>
        <v>5</v>
      </c>
      <c r="C12" s="1143" t="s">
        <v>19</v>
      </c>
      <c r="D12" s="678" t="s">
        <v>20</v>
      </c>
      <c r="E12" s="671" t="s">
        <v>9</v>
      </c>
    </row>
    <row r="13" spans="2:8">
      <c r="B13" s="1149">
        <f>+B12+1</f>
        <v>6</v>
      </c>
      <c r="C13" s="1153"/>
      <c r="D13" s="678" t="s">
        <v>21</v>
      </c>
      <c r="E13" s="671" t="s">
        <v>9</v>
      </c>
    </row>
    <row r="14" spans="2:8">
      <c r="B14" s="1149">
        <v>6</v>
      </c>
      <c r="C14" s="643" t="s">
        <v>22</v>
      </c>
      <c r="D14" s="678" t="s">
        <v>23</v>
      </c>
      <c r="E14" s="671" t="s">
        <v>9</v>
      </c>
    </row>
    <row r="15" spans="2:8">
      <c r="B15" s="1149">
        <f>+B14+1</f>
        <v>7</v>
      </c>
      <c r="C15" s="1143" t="s">
        <v>24</v>
      </c>
      <c r="D15" s="678" t="s">
        <v>25</v>
      </c>
      <c r="E15" s="671" t="s">
        <v>9</v>
      </c>
      <c r="G15" s="400"/>
      <c r="H15" s="400"/>
    </row>
    <row r="16" spans="2:8">
      <c r="B16" s="1149">
        <f>+B15+1</f>
        <v>8</v>
      </c>
      <c r="C16" s="1144"/>
      <c r="D16" s="680" t="s">
        <v>26</v>
      </c>
      <c r="E16" s="671" t="s">
        <v>9</v>
      </c>
    </row>
    <row r="17" spans="2:5" ht="28.5">
      <c r="B17" s="1149">
        <v>7</v>
      </c>
      <c r="C17" s="1143" t="s">
        <v>27</v>
      </c>
      <c r="D17" s="680" t="s">
        <v>28</v>
      </c>
      <c r="E17" s="671" t="s">
        <v>9</v>
      </c>
    </row>
    <row r="18" spans="2:5">
      <c r="B18" s="1149">
        <f t="shared" ref="B18:B23" si="1">+B17+1</f>
        <v>8</v>
      </c>
      <c r="C18" s="1143"/>
      <c r="D18" s="678" t="s">
        <v>29</v>
      </c>
      <c r="E18" s="671" t="s">
        <v>9</v>
      </c>
    </row>
    <row r="19" spans="2:5">
      <c r="B19" s="1149">
        <f t="shared" si="1"/>
        <v>9</v>
      </c>
      <c r="C19" s="1143"/>
      <c r="D19" s="678" t="s">
        <v>30</v>
      </c>
      <c r="E19" s="671" t="s">
        <v>9</v>
      </c>
    </row>
    <row r="20" spans="2:5">
      <c r="B20" s="1149">
        <f t="shared" si="1"/>
        <v>10</v>
      </c>
      <c r="C20" s="1143"/>
      <c r="D20" s="678" t="s">
        <v>31</v>
      </c>
      <c r="E20" s="671" t="s">
        <v>9</v>
      </c>
    </row>
    <row r="21" spans="2:5" ht="28.5">
      <c r="B21" s="1149">
        <f t="shared" si="1"/>
        <v>11</v>
      </c>
      <c r="C21" s="1143"/>
      <c r="D21" s="680" t="s">
        <v>32</v>
      </c>
      <c r="E21" s="671" t="s">
        <v>9</v>
      </c>
    </row>
    <row r="22" spans="2:5">
      <c r="B22" s="1149">
        <f t="shared" si="1"/>
        <v>12</v>
      </c>
      <c r="C22" s="1143"/>
      <c r="D22" s="680" t="s">
        <v>33</v>
      </c>
      <c r="E22" s="671" t="s">
        <v>9</v>
      </c>
    </row>
    <row r="23" spans="2:5">
      <c r="B23" s="1149">
        <f t="shared" si="1"/>
        <v>13</v>
      </c>
      <c r="C23" s="1143"/>
      <c r="D23" s="680" t="s">
        <v>34</v>
      </c>
      <c r="E23" s="671" t="s">
        <v>9</v>
      </c>
    </row>
    <row r="24" spans="2:5">
      <c r="B24" s="1145">
        <v>8</v>
      </c>
      <c r="C24" s="1150" t="s">
        <v>35</v>
      </c>
      <c r="D24" s="680" t="s">
        <v>26</v>
      </c>
      <c r="E24" s="671" t="s">
        <v>9</v>
      </c>
    </row>
    <row r="25" spans="2:5">
      <c r="B25" s="1145">
        <f>+B24+1</f>
        <v>9</v>
      </c>
      <c r="C25" s="1150"/>
      <c r="D25" s="680" t="s">
        <v>36</v>
      </c>
      <c r="E25" s="671" t="s">
        <v>9</v>
      </c>
    </row>
    <row r="26" spans="2:5">
      <c r="B26" s="1145">
        <f>+B25+1</f>
        <v>10</v>
      </c>
      <c r="C26" s="1150"/>
      <c r="D26" s="681" t="s">
        <v>37</v>
      </c>
      <c r="E26" s="671" t="s">
        <v>9</v>
      </c>
    </row>
    <row r="27" spans="2:5">
      <c r="B27" s="1145">
        <f>+B26+1</f>
        <v>11</v>
      </c>
      <c r="C27" s="1150"/>
      <c r="D27" s="681" t="s">
        <v>38</v>
      </c>
      <c r="E27" s="671" t="s">
        <v>9</v>
      </c>
    </row>
    <row r="28" spans="2:5">
      <c r="B28" s="1145">
        <v>9</v>
      </c>
      <c r="C28" s="1150" t="s">
        <v>39</v>
      </c>
      <c r="D28" s="681" t="s">
        <v>40</v>
      </c>
      <c r="E28" s="671" t="s">
        <v>9</v>
      </c>
    </row>
    <row r="29" spans="2:5">
      <c r="B29" s="1145">
        <f>+B28+1</f>
        <v>10</v>
      </c>
      <c r="C29" s="1150"/>
      <c r="D29" s="680" t="s">
        <v>26</v>
      </c>
      <c r="E29" s="671" t="s">
        <v>9</v>
      </c>
    </row>
    <row r="30" spans="2:5">
      <c r="B30" s="682">
        <v>10</v>
      </c>
      <c r="C30" s="683" t="s">
        <v>41</v>
      </c>
      <c r="D30" s="680" t="s">
        <v>26</v>
      </c>
      <c r="E30" s="671" t="s">
        <v>9</v>
      </c>
    </row>
    <row r="31" spans="2:5">
      <c r="B31" s="1145">
        <v>11</v>
      </c>
      <c r="C31" s="1150" t="s">
        <v>42</v>
      </c>
      <c r="D31" s="680" t="s">
        <v>26</v>
      </c>
      <c r="E31" s="671" t="s">
        <v>9</v>
      </c>
    </row>
    <row r="32" spans="2:5">
      <c r="B32" s="1147">
        <f>+B31+1</f>
        <v>12</v>
      </c>
      <c r="C32" s="1154"/>
      <c r="D32" s="680" t="s">
        <v>43</v>
      </c>
      <c r="E32" s="671" t="s">
        <v>9</v>
      </c>
    </row>
    <row r="33" spans="2:7">
      <c r="B33" s="1146">
        <f>+B32+1</f>
        <v>13</v>
      </c>
      <c r="C33" s="1151"/>
      <c r="D33" s="680" t="s">
        <v>44</v>
      </c>
      <c r="E33" s="671" t="s">
        <v>9</v>
      </c>
    </row>
    <row r="34" spans="2:7">
      <c r="B34" s="684">
        <v>12</v>
      </c>
      <c r="C34" s="685" t="s">
        <v>45</v>
      </c>
      <c r="D34" s="680" t="s">
        <v>26</v>
      </c>
      <c r="E34" s="671" t="s">
        <v>9</v>
      </c>
    </row>
    <row r="35" spans="2:7">
      <c r="B35" s="684">
        <v>13</v>
      </c>
      <c r="C35" s="685" t="s">
        <v>46</v>
      </c>
      <c r="D35" s="680" t="s">
        <v>47</v>
      </c>
      <c r="E35" s="671" t="s">
        <v>9</v>
      </c>
    </row>
    <row r="36" spans="2:7" ht="57">
      <c r="B36" s="684">
        <f>+B35+1</f>
        <v>14</v>
      </c>
      <c r="C36" s="685" t="s">
        <v>48</v>
      </c>
      <c r="D36" s="686" t="s">
        <v>49</v>
      </c>
      <c r="E36" s="671" t="s">
        <v>9</v>
      </c>
      <c r="G36" s="637"/>
    </row>
    <row r="37" spans="2:7">
      <c r="B37" s="1145">
        <f>+B36+1</f>
        <v>15</v>
      </c>
      <c r="C37" s="1150" t="s">
        <v>50</v>
      </c>
      <c r="D37" s="687" t="s">
        <v>51</v>
      </c>
      <c r="E37" s="671" t="s">
        <v>9</v>
      </c>
    </row>
    <row r="38" spans="2:7">
      <c r="B38" s="1147"/>
      <c r="C38" s="1154"/>
      <c r="D38" s="687" t="s">
        <v>52</v>
      </c>
      <c r="E38" s="671" t="s">
        <v>9</v>
      </c>
    </row>
    <row r="39" spans="2:7">
      <c r="B39" s="1147"/>
      <c r="C39" s="1154"/>
      <c r="D39" s="687" t="s">
        <v>53</v>
      </c>
      <c r="E39" s="671" t="s">
        <v>9</v>
      </c>
    </row>
    <row r="40" spans="2:7">
      <c r="B40" s="1146">
        <f>+B37+1</f>
        <v>16</v>
      </c>
      <c r="C40" s="1151"/>
      <c r="D40" s="687" t="s">
        <v>54</v>
      </c>
      <c r="E40" s="671" t="s">
        <v>9</v>
      </c>
    </row>
    <row r="41" spans="2:7" ht="28.5">
      <c r="B41" s="1145">
        <v>16</v>
      </c>
      <c r="C41" s="1150" t="s">
        <v>55</v>
      </c>
      <c r="D41" s="688" t="s">
        <v>56</v>
      </c>
      <c r="E41" s="671" t="s">
        <v>9</v>
      </c>
    </row>
    <row r="42" spans="2:7">
      <c r="B42" s="1147">
        <f>+B41+1</f>
        <v>17</v>
      </c>
      <c r="C42" s="1154"/>
      <c r="D42" s="688" t="s">
        <v>57</v>
      </c>
      <c r="E42" s="671" t="s">
        <v>9</v>
      </c>
    </row>
    <row r="43" spans="2:7">
      <c r="B43" s="1146">
        <f>+B42+1</f>
        <v>18</v>
      </c>
      <c r="C43" s="1151"/>
      <c r="D43" s="688" t="s">
        <v>58</v>
      </c>
      <c r="E43" s="671" t="s">
        <v>9</v>
      </c>
    </row>
    <row r="44" spans="2:7">
      <c r="B44" s="1145">
        <v>17</v>
      </c>
      <c r="C44" s="1150" t="s">
        <v>59</v>
      </c>
      <c r="D44" s="688" t="s">
        <v>60</v>
      </c>
      <c r="E44" s="671" t="s">
        <v>9</v>
      </c>
    </row>
    <row r="45" spans="2:7">
      <c r="B45" s="1146">
        <f>+B44+1</f>
        <v>18</v>
      </c>
      <c r="C45" s="1151"/>
      <c r="D45" s="688" t="s">
        <v>61</v>
      </c>
      <c r="E45" s="671" t="s">
        <v>9</v>
      </c>
    </row>
    <row r="46" spans="2:7">
      <c r="B46" s="1145">
        <v>18</v>
      </c>
      <c r="C46" s="1150" t="s">
        <v>62</v>
      </c>
      <c r="D46" s="689" t="s">
        <v>63</v>
      </c>
      <c r="E46" s="671" t="s">
        <v>9</v>
      </c>
    </row>
    <row r="47" spans="2:7">
      <c r="B47" s="1146">
        <f>+B46+1</f>
        <v>19</v>
      </c>
      <c r="C47" s="1151"/>
      <c r="D47" s="680" t="s">
        <v>64</v>
      </c>
      <c r="E47" s="671" t="s">
        <v>9</v>
      </c>
    </row>
    <row r="48" spans="2:7">
      <c r="B48" s="684">
        <v>19</v>
      </c>
      <c r="C48" s="685" t="s">
        <v>65</v>
      </c>
      <c r="D48" s="680" t="s">
        <v>66</v>
      </c>
      <c r="E48" s="671" t="s">
        <v>9</v>
      </c>
    </row>
    <row r="49" spans="2:5">
      <c r="B49" s="684">
        <v>20</v>
      </c>
      <c r="C49" s="685" t="s">
        <v>67</v>
      </c>
      <c r="D49" s="680" t="s">
        <v>66</v>
      </c>
      <c r="E49" s="671" t="s">
        <v>9</v>
      </c>
    </row>
    <row r="50" spans="2:5">
      <c r="B50" s="684">
        <f>+B49+1</f>
        <v>21</v>
      </c>
      <c r="C50" s="685" t="s">
        <v>68</v>
      </c>
      <c r="D50" s="680" t="s">
        <v>66</v>
      </c>
      <c r="E50" s="671" t="s">
        <v>9</v>
      </c>
    </row>
    <row r="51" spans="2:5">
      <c r="B51" s="1145">
        <f>+B50+1</f>
        <v>22</v>
      </c>
      <c r="C51" s="1150" t="s">
        <v>69</v>
      </c>
      <c r="D51" s="680" t="s">
        <v>70</v>
      </c>
      <c r="E51" s="671" t="s">
        <v>9</v>
      </c>
    </row>
    <row r="52" spans="2:5">
      <c r="B52" s="1147">
        <f>+B51+1</f>
        <v>23</v>
      </c>
      <c r="C52" s="1154"/>
      <c r="D52" s="680" t="s">
        <v>71</v>
      </c>
      <c r="E52" s="671" t="s">
        <v>9</v>
      </c>
    </row>
    <row r="53" spans="2:5">
      <c r="B53" s="1146">
        <f>+B52+1</f>
        <v>24</v>
      </c>
      <c r="C53" s="1151"/>
      <c r="D53" s="669" t="s">
        <v>72</v>
      </c>
      <c r="E53" s="671" t="s">
        <v>9</v>
      </c>
    </row>
    <row r="54" spans="2:5">
      <c r="B54" s="1145">
        <v>23</v>
      </c>
      <c r="C54" s="1150" t="s">
        <v>73</v>
      </c>
      <c r="D54" s="669" t="s">
        <v>74</v>
      </c>
      <c r="E54" s="671" t="s">
        <v>9</v>
      </c>
    </row>
    <row r="55" spans="2:5">
      <c r="B55" s="1146">
        <f>+B54+1</f>
        <v>24</v>
      </c>
      <c r="C55" s="1151"/>
      <c r="D55" s="680" t="s">
        <v>75</v>
      </c>
      <c r="E55" s="671" t="s">
        <v>9</v>
      </c>
    </row>
    <row r="56" spans="2:5">
      <c r="B56" s="676">
        <v>24</v>
      </c>
      <c r="C56" s="679" t="s">
        <v>76</v>
      </c>
      <c r="D56" s="669" t="s">
        <v>77</v>
      </c>
      <c r="E56" s="671" t="s">
        <v>9</v>
      </c>
    </row>
    <row r="57" spans="2:5">
      <c r="B57" s="676">
        <v>25</v>
      </c>
      <c r="C57" s="679" t="s">
        <v>78</v>
      </c>
      <c r="D57" s="680" t="s">
        <v>79</v>
      </c>
      <c r="E57" s="671"/>
    </row>
    <row r="58" spans="2:5">
      <c r="B58" s="1145">
        <f>+B57+1</f>
        <v>26</v>
      </c>
      <c r="C58" s="1150" t="s">
        <v>80</v>
      </c>
      <c r="D58" s="669" t="s">
        <v>81</v>
      </c>
      <c r="E58" s="671" t="s">
        <v>9</v>
      </c>
    </row>
    <row r="59" spans="2:5">
      <c r="B59" s="1147"/>
      <c r="C59" s="1154"/>
      <c r="D59" s="669" t="s">
        <v>82</v>
      </c>
      <c r="E59" s="671"/>
    </row>
    <row r="60" spans="2:5">
      <c r="B60" s="1147"/>
      <c r="C60" s="1154"/>
      <c r="D60" s="669" t="s">
        <v>83</v>
      </c>
      <c r="E60" s="671"/>
    </row>
    <row r="61" spans="2:5">
      <c r="B61" s="1146"/>
      <c r="C61" s="1151"/>
      <c r="D61" s="669" t="s">
        <v>84</v>
      </c>
      <c r="E61" s="671"/>
    </row>
    <row r="62" spans="2:5">
      <c r="B62" s="676">
        <f>+B58+1</f>
        <v>27</v>
      </c>
      <c r="C62" s="679" t="s">
        <v>85</v>
      </c>
      <c r="D62" s="689" t="s">
        <v>63</v>
      </c>
      <c r="E62" s="671" t="s">
        <v>9</v>
      </c>
    </row>
    <row r="63" spans="2:5">
      <c r="B63" s="676">
        <f>+B62+1</f>
        <v>28</v>
      </c>
      <c r="C63" s="679" t="s">
        <v>86</v>
      </c>
      <c r="D63" s="669" t="s">
        <v>87</v>
      </c>
      <c r="E63" s="671"/>
    </row>
    <row r="64" spans="2:5">
      <c r="B64" s="676">
        <f>+B63+1</f>
        <v>29</v>
      </c>
      <c r="C64" s="679" t="s">
        <v>88</v>
      </c>
      <c r="D64" s="669" t="s">
        <v>89</v>
      </c>
      <c r="E64" s="671" t="s">
        <v>9</v>
      </c>
    </row>
    <row r="65" spans="2:5" ht="28.5">
      <c r="B65" s="672">
        <f t="shared" si="0"/>
        <v>30</v>
      </c>
      <c r="C65" s="673" t="s">
        <v>90</v>
      </c>
      <c r="D65" s="887" t="s">
        <v>91</v>
      </c>
      <c r="E65" s="690" t="s">
        <v>12</v>
      </c>
    </row>
    <row r="75" spans="2:5">
      <c r="B75" s="639"/>
    </row>
  </sheetData>
  <mergeCells count="29">
    <mergeCell ref="C58:C61"/>
    <mergeCell ref="C54:C55"/>
    <mergeCell ref="C51:C53"/>
    <mergeCell ref="C46:C47"/>
    <mergeCell ref="C28:C29"/>
    <mergeCell ref="C31:C33"/>
    <mergeCell ref="C37:C40"/>
    <mergeCell ref="C41:C43"/>
    <mergeCell ref="B54:B55"/>
    <mergeCell ref="B58:B61"/>
    <mergeCell ref="B28:B29"/>
    <mergeCell ref="B31:B33"/>
    <mergeCell ref="B37:B40"/>
    <mergeCell ref="B41:B43"/>
    <mergeCell ref="E7:E11"/>
    <mergeCell ref="C15:C16"/>
    <mergeCell ref="B44:B45"/>
    <mergeCell ref="B46:B47"/>
    <mergeCell ref="B51:B53"/>
    <mergeCell ref="B7:B9"/>
    <mergeCell ref="B12:B13"/>
    <mergeCell ref="B14:B16"/>
    <mergeCell ref="B17:B23"/>
    <mergeCell ref="B24:B27"/>
    <mergeCell ref="C44:C45"/>
    <mergeCell ref="C7:C9"/>
    <mergeCell ref="C12:C13"/>
    <mergeCell ref="C17:C23"/>
    <mergeCell ref="C24:C27"/>
  </mergeCells>
  <hyperlinks>
    <hyperlink ref="D1" location="Index!A1" display="Index" xr:uid="{8D73DDB5-C022-4D25-A475-760247A29117}"/>
    <hyperlink ref="C7:C9" location="'Co Info '!A1" display="Co Info" xr:uid="{E07B2519-7758-4407-B96D-0E79A642D0A1}"/>
    <hyperlink ref="C10" location="'Co Info Annex'!A1" display="Co Info Annex" xr:uid="{8C105603-D3CF-447E-BBC7-8B2504CC4F5A}"/>
    <hyperlink ref="C11" location="'Exh 2 -IS'!A1" display="Exh 2 - IS" xr:uid="{11E7A08A-2A92-45DE-8BC2-AB476A122CE6}"/>
    <hyperlink ref="C35" location="'3-11 CA-REC TRUSTEE'!A1" display="'3-11 CA-REC TRUSTEE" xr:uid="{544B7473-62D4-43A9-A4AB-D118CAC2035D}"/>
    <hyperlink ref="C17" location="'3-2 CA-COH CIB '!A1" display="'3-2 CA-COH CIB" xr:uid="{5FB80486-1E7A-4A83-916B-B9D432C8C583}"/>
    <hyperlink ref="C24" location="'3-3 CA-MF UITF'!A1" display="'3-3 CA-MF UITF" xr:uid="{C6F08D35-1A56-4F2B-8B35-E87C0761C3F8}"/>
    <hyperlink ref="C28" location="'3-4 CA-STI'!A1" display="'3-4 CA-STI" xr:uid="{8938970E-A048-4201-BA12-309A9113BC8A}"/>
    <hyperlink ref="C30" location="'3-5 CA-CB'!A1" display="'3-5 CA-CB" xr:uid="{FDC6C078-7270-4762-8CF3-07316DDB60B6}"/>
    <hyperlink ref="C31" location="'3-8 CA-S'!A1" display="'3-8 CA-S" xr:uid="{A2CB2898-5D6A-436C-8C87-6086C67BF91C}"/>
    <hyperlink ref="C34" location="'3-10 CA-OI'!A1" display="'3-10 CA-OI" xr:uid="{99E8A738-BF31-418D-ADBD-3BE17BECA50A}"/>
    <hyperlink ref="C36" location="'3-12 CA-AII'!A1" display="'3-12 CA-AII" xr:uid="{AB00C8F0-FD8F-49F6-BCC0-4F52C078CF79}"/>
    <hyperlink ref="C37" location="'3-13 CA-AR NR'!A1" display="'3-13 CA-AR NR" xr:uid="{67497DE4-0402-4CF9-A62A-3CC8CBF81107}"/>
    <hyperlink ref="C41" location="'3-14 CA-PPE'!A1" display="'3-14 CA-PPE" xr:uid="{DF312755-6FD1-457C-8425-428EA760F286}"/>
    <hyperlink ref="C44" location="'3-15 CA-INV'!A1" display="'3-15 CA-INV" xr:uid="{5BEE9C1A-E841-462C-B3AF-05C7F01449B1}"/>
    <hyperlink ref="C46" location="'3-16 CA-OA'!A1" display="'3-16 CA-OA" xr:uid="{99004153-6B73-46BB-BD21-9D393BC38068}"/>
    <hyperlink ref="C48" location="'4 PNR'!A1" display="'4 PNR" xr:uid="{C727C024-A660-42A1-BA23-1DF1A5A5E818}"/>
    <hyperlink ref="C49" location="'5 IPR'!A1" display="'5 IPR" xr:uid="{88FC04C9-7341-4CFD-B5D0-902F43F60E64}"/>
    <hyperlink ref="C50" location="'6 OR'!A1" display="'6 OR" xr:uid="{3BE1B871-01B8-4107-BE55-F67B672C8716}"/>
    <hyperlink ref="C51" location="'7 PBP'!A1" display="'7 PBP" xr:uid="{F2897BBF-615C-4352-98CA-A68AED993F57}"/>
    <hyperlink ref="C54" location="'8 PD'!A1" display="8 PD" xr:uid="{6E8CFE51-3D00-4AB3-AFDE-E6A5CFB7E992}"/>
    <hyperlink ref="C56" location="' 9 CBR'!A1" display="' 9 CBR" xr:uid="{324A826A-C3B0-4AC7-A652-4AC24D94639F}"/>
    <hyperlink ref="C58" location="'11 TxP'!A1" display="'11 TxP" xr:uid="{E787334F-C1BC-4701-AEBB-A80820624F86}"/>
    <hyperlink ref="C62" location="'12 AE'!A1" display="'12 AE" xr:uid="{2747D5BB-6712-4FA9-960D-265408B6A48A}"/>
    <hyperlink ref="C64" location="'16 Recon'!A1" display="16 Recon" xr:uid="{DDDBABE7-5FC6-46EA-AA1D-2B3D1ED83121}"/>
    <hyperlink ref="C63" location="'15 TB'!A1" display="'15 TB" xr:uid="{27D1F8DE-8EDE-41BB-B857-1E3DFCC77874}"/>
    <hyperlink ref="C57" location="'10 AP NP'!A1" display="'10 AP NP" xr:uid="{8163D06A-10CE-418D-9BB9-33355BF05A6E}"/>
    <hyperlink ref="C12:C13" location="'Exh 5-Sales'!A1" display="Exh 5-Sales" xr:uid="{601F5A1E-BE70-4AFB-8F29-BE18066FD942}"/>
    <hyperlink ref="C17:C23" location="'3-2 CA-COH CIB '!A1" display="3-2 CA-COH CIB" xr:uid="{D759E2FB-6C2E-49AD-8DBD-4169D050C678}"/>
    <hyperlink ref="C24:C27" location="'3-3 CA-MF UITF'!A1" display="3-3 CA-MF UITF" xr:uid="{69804E91-CB8E-4EE0-9F5B-3080ED0228C1}"/>
    <hyperlink ref="C14" location="'Exh 8-Claims'!A1" display="'Exh 8-Claims" xr:uid="{ACEE3342-C835-4968-89FF-11998BB866E2}"/>
    <hyperlink ref="C65" location="'Appendix A.2'!A1" display="Appendix A.2" xr:uid="{06CB0EC7-2717-44CB-8551-88FF1D478663}"/>
  </hyperlinks>
  <pageMargins left="0.7" right="0.7" top="0.75" bottom="0.75" header="0.3" footer="0.3"/>
  <pageSetup paperSize="9" fitToHeight="0" orientation="landscape"/>
  <customProperties>
    <customPr name="_pios_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31"/>
  </sheetPr>
  <dimension ref="A1:F66"/>
  <sheetViews>
    <sheetView topLeftCell="A36" zoomScaleNormal="100" workbookViewId="0">
      <selection activeCell="F77" sqref="F77"/>
    </sheetView>
  </sheetViews>
  <sheetFormatPr defaultColWidth="8.85546875" defaultRowHeight="12.75"/>
  <cols>
    <col min="1" max="1" width="5.140625" customWidth="1"/>
    <col min="2" max="2" width="14" customWidth="1"/>
    <col min="3" max="3" width="21.85546875" customWidth="1"/>
    <col min="4" max="4" width="24.7109375" customWidth="1"/>
    <col min="5" max="6" width="23.85546875" customWidth="1"/>
  </cols>
  <sheetData>
    <row r="1" spans="1:6" ht="13.5" thickBot="1">
      <c r="A1" s="1228" t="str">
        <f>'Co Info Annex'!B1</f>
        <v xml:space="preserve">ANNUAL STATEMENT for the Year Ended December 31, 2024 of </v>
      </c>
      <c r="B1" s="1228"/>
      <c r="C1" s="1228"/>
      <c r="D1" s="1228"/>
      <c r="E1" s="1228"/>
      <c r="F1" s="1228"/>
    </row>
    <row r="2" spans="1:6" s="29" customFormat="1" ht="30" customHeight="1" thickBot="1">
      <c r="A2" s="1253" t="s">
        <v>673</v>
      </c>
      <c r="B2" s="1254"/>
      <c r="C2" s="1254"/>
      <c r="D2" s="1254"/>
      <c r="E2" s="1254"/>
      <c r="F2" s="1255"/>
    </row>
    <row r="3" spans="1:6" s="12" customFormat="1" ht="18" customHeight="1">
      <c r="A3" s="1256" t="s">
        <v>674</v>
      </c>
      <c r="B3" s="1257"/>
      <c r="C3" s="1258" t="s">
        <v>675</v>
      </c>
      <c r="D3" s="1259"/>
      <c r="E3" s="592"/>
      <c r="F3" s="538"/>
    </row>
    <row r="4" spans="1:6" s="12" customFormat="1" ht="25.5">
      <c r="A4" s="1256"/>
      <c r="B4" s="1257"/>
      <c r="C4" s="726" t="s">
        <v>676</v>
      </c>
      <c r="D4" s="586" t="s">
        <v>617</v>
      </c>
      <c r="E4" s="592" t="s">
        <v>617</v>
      </c>
      <c r="F4" s="539" t="s">
        <v>677</v>
      </c>
    </row>
    <row r="5" spans="1:6" s="12" customFormat="1">
      <c r="A5" s="1256"/>
      <c r="B5" s="1257"/>
      <c r="C5" s="593" t="s">
        <v>678</v>
      </c>
      <c r="D5" s="586" t="s">
        <v>678</v>
      </c>
      <c r="E5" s="592" t="s">
        <v>679</v>
      </c>
      <c r="F5" s="545"/>
    </row>
    <row r="6" spans="1:6" s="4" customFormat="1" ht="15" customHeight="1" thickBot="1">
      <c r="A6" s="1251" t="s">
        <v>623</v>
      </c>
      <c r="B6" s="1252"/>
      <c r="C6" s="727" t="s">
        <v>624</v>
      </c>
      <c r="D6" s="727" t="s">
        <v>625</v>
      </c>
      <c r="E6" s="727" t="s">
        <v>626</v>
      </c>
      <c r="F6" s="727" t="s">
        <v>627</v>
      </c>
    </row>
    <row r="7" spans="1:6" ht="18" customHeight="1">
      <c r="A7" s="396" t="s">
        <v>628</v>
      </c>
      <c r="F7" s="58"/>
    </row>
    <row r="8" spans="1:6" ht="18" customHeight="1">
      <c r="A8" s="396"/>
      <c r="B8" s="165" t="s">
        <v>680</v>
      </c>
      <c r="F8" s="519">
        <f t="shared" ref="F8:F19" si="0">D8-E8</f>
        <v>0</v>
      </c>
    </row>
    <row r="9" spans="1:6" ht="15" customHeight="1">
      <c r="A9" s="387"/>
      <c r="B9" t="s">
        <v>629</v>
      </c>
      <c r="F9" s="519">
        <f t="shared" si="0"/>
        <v>0</v>
      </c>
    </row>
    <row r="10" spans="1:6" ht="15" customHeight="1">
      <c r="A10" s="387"/>
      <c r="B10" t="s">
        <v>630</v>
      </c>
      <c r="F10" s="519">
        <f t="shared" si="0"/>
        <v>0</v>
      </c>
    </row>
    <row r="11" spans="1:6" ht="15" customHeight="1">
      <c r="A11" s="387"/>
      <c r="B11" t="s">
        <v>631</v>
      </c>
      <c r="F11" s="519">
        <f t="shared" si="0"/>
        <v>0</v>
      </c>
    </row>
    <row r="12" spans="1:6" ht="15" customHeight="1">
      <c r="A12" s="387"/>
      <c r="B12" t="s">
        <v>632</v>
      </c>
      <c r="F12" s="519">
        <f t="shared" si="0"/>
        <v>0</v>
      </c>
    </row>
    <row r="13" spans="1:6" ht="15" customHeight="1">
      <c r="A13" s="387"/>
      <c r="B13" t="s">
        <v>633</v>
      </c>
      <c r="F13" s="519">
        <f t="shared" si="0"/>
        <v>0</v>
      </c>
    </row>
    <row r="14" spans="1:6" ht="15" customHeight="1">
      <c r="A14" s="387"/>
      <c r="B14" t="s">
        <v>634</v>
      </c>
      <c r="E14" s="29"/>
      <c r="F14" s="519">
        <f t="shared" si="0"/>
        <v>0</v>
      </c>
    </row>
    <row r="15" spans="1:6" ht="15" customHeight="1">
      <c r="A15" s="387"/>
      <c r="B15" t="s">
        <v>635</v>
      </c>
      <c r="F15" s="519">
        <f t="shared" si="0"/>
        <v>0</v>
      </c>
    </row>
    <row r="16" spans="1:6" ht="15" customHeight="1">
      <c r="A16" s="387"/>
      <c r="B16" t="s">
        <v>636</v>
      </c>
      <c r="F16" s="519">
        <f t="shared" si="0"/>
        <v>0</v>
      </c>
    </row>
    <row r="17" spans="1:6" ht="15" customHeight="1">
      <c r="A17" s="387"/>
      <c r="B17" t="s">
        <v>637</v>
      </c>
      <c r="F17" s="519">
        <f t="shared" si="0"/>
        <v>0</v>
      </c>
    </row>
    <row r="18" spans="1:6" ht="15" customHeight="1">
      <c r="A18" s="387"/>
      <c r="B18" t="s">
        <v>638</v>
      </c>
      <c r="F18" s="519">
        <f t="shared" si="0"/>
        <v>0</v>
      </c>
    </row>
    <row r="19" spans="1:6" ht="15" customHeight="1">
      <c r="A19" s="387"/>
      <c r="B19" t="s">
        <v>639</v>
      </c>
      <c r="F19" s="519">
        <f t="shared" si="0"/>
        <v>0</v>
      </c>
    </row>
    <row r="20" spans="1:6" ht="15" customHeight="1">
      <c r="A20" s="387"/>
      <c r="B20" t="s">
        <v>640</v>
      </c>
      <c r="F20" s="519">
        <f t="shared" ref="F20" si="1">D20-E20</f>
        <v>0</v>
      </c>
    </row>
    <row r="21" spans="1:6" ht="6" customHeight="1">
      <c r="A21" s="537"/>
      <c r="F21" s="58"/>
    </row>
    <row r="22" spans="1:6" ht="18" customHeight="1" thickBot="1">
      <c r="A22" s="57"/>
      <c r="B22" s="1" t="s">
        <v>681</v>
      </c>
      <c r="C22" s="1"/>
      <c r="D22" s="647">
        <f>SUM(D8:D20)</f>
        <v>0</v>
      </c>
      <c r="E22" s="185">
        <f>SUM(E8:E20)</f>
        <v>0</v>
      </c>
      <c r="F22" s="540">
        <f>SUM(F8:F20)</f>
        <v>0</v>
      </c>
    </row>
    <row r="23" spans="1:6" ht="6" customHeight="1">
      <c r="A23" s="57"/>
      <c r="F23" s="58"/>
    </row>
    <row r="24" spans="1:6" ht="18" customHeight="1">
      <c r="A24" s="396" t="s">
        <v>641</v>
      </c>
      <c r="F24" s="58"/>
    </row>
    <row r="25" spans="1:6" ht="18" customHeight="1">
      <c r="A25" s="396"/>
      <c r="B25" s="165" t="s">
        <v>680</v>
      </c>
      <c r="E25" s="8">
        <v>0</v>
      </c>
      <c r="F25" s="954">
        <v>217774144</v>
      </c>
    </row>
    <row r="26" spans="1:6" ht="15" customHeight="1">
      <c r="A26" s="387"/>
      <c r="B26" t="s">
        <v>629</v>
      </c>
      <c r="E26" s="8">
        <v>0</v>
      </c>
      <c r="F26" s="954">
        <v>217774144</v>
      </c>
    </row>
    <row r="27" spans="1:6" ht="15" customHeight="1">
      <c r="A27" s="387"/>
      <c r="B27" t="s">
        <v>630</v>
      </c>
      <c r="E27" s="8">
        <v>0</v>
      </c>
      <c r="F27" s="954">
        <v>217774144</v>
      </c>
    </row>
    <row r="28" spans="1:6" ht="15" customHeight="1">
      <c r="A28" s="387"/>
      <c r="B28" t="s">
        <v>631</v>
      </c>
      <c r="E28" s="8">
        <v>0</v>
      </c>
      <c r="F28" s="954">
        <v>217774144</v>
      </c>
    </row>
    <row r="29" spans="1:6" ht="15" customHeight="1">
      <c r="A29" s="387"/>
      <c r="B29" t="s">
        <v>632</v>
      </c>
      <c r="E29" s="8">
        <v>0</v>
      </c>
      <c r="F29" s="954">
        <v>217774144</v>
      </c>
    </row>
    <row r="30" spans="1:6" ht="15" customHeight="1">
      <c r="A30" s="387"/>
      <c r="B30" t="s">
        <v>633</v>
      </c>
      <c r="E30" s="8">
        <v>0</v>
      </c>
      <c r="F30" s="954">
        <v>217774144</v>
      </c>
    </row>
    <row r="31" spans="1:6" ht="15" customHeight="1">
      <c r="A31" s="387"/>
      <c r="B31" t="s">
        <v>634</v>
      </c>
      <c r="E31" s="8">
        <v>0</v>
      </c>
      <c r="F31" s="954">
        <v>217774144</v>
      </c>
    </row>
    <row r="32" spans="1:6" ht="15" customHeight="1">
      <c r="A32" s="387"/>
      <c r="B32" t="s">
        <v>635</v>
      </c>
      <c r="E32" s="8">
        <v>0</v>
      </c>
      <c r="F32" s="954">
        <v>217774144</v>
      </c>
    </row>
    <row r="33" spans="1:6" ht="15" customHeight="1">
      <c r="A33" s="387"/>
      <c r="B33" t="s">
        <v>636</v>
      </c>
      <c r="E33" s="8">
        <v>0</v>
      </c>
      <c r="F33" s="954">
        <v>217774144</v>
      </c>
    </row>
    <row r="34" spans="1:6" ht="15" customHeight="1">
      <c r="A34" s="387"/>
      <c r="B34" t="s">
        <v>637</v>
      </c>
      <c r="E34" s="8">
        <v>0</v>
      </c>
      <c r="F34" s="954">
        <v>217774144</v>
      </c>
    </row>
    <row r="35" spans="1:6" ht="15" customHeight="1">
      <c r="A35" s="387"/>
      <c r="B35" t="s">
        <v>638</v>
      </c>
      <c r="E35" s="8">
        <v>0</v>
      </c>
      <c r="F35" s="954">
        <v>217774144</v>
      </c>
    </row>
    <row r="36" spans="1:6" ht="15" customHeight="1">
      <c r="A36" s="387"/>
      <c r="B36" t="s">
        <v>639</v>
      </c>
      <c r="E36" s="8">
        <v>0</v>
      </c>
      <c r="F36" s="954">
        <v>217774144</v>
      </c>
    </row>
    <row r="37" spans="1:6" ht="15" customHeight="1">
      <c r="A37" s="387"/>
      <c r="B37" t="s">
        <v>640</v>
      </c>
      <c r="E37" s="8">
        <v>0</v>
      </c>
      <c r="F37" s="954">
        <v>217774144</v>
      </c>
    </row>
    <row r="38" spans="1:6" ht="6" customHeight="1">
      <c r="A38" s="537"/>
      <c r="F38" s="955"/>
    </row>
    <row r="39" spans="1:6" ht="18" customHeight="1" thickBot="1">
      <c r="A39" s="57"/>
      <c r="B39" s="1" t="s">
        <v>681</v>
      </c>
      <c r="C39" s="1"/>
      <c r="D39" s="647">
        <f>SUM(D25:D37)</f>
        <v>0</v>
      </c>
      <c r="E39" s="185">
        <f>SUM(E25:E37)</f>
        <v>0</v>
      </c>
      <c r="F39" s="956">
        <v>217774144</v>
      </c>
    </row>
    <row r="40" spans="1:6" ht="6" customHeight="1">
      <c r="A40" s="57"/>
      <c r="F40" s="955"/>
    </row>
    <row r="41" spans="1:6" ht="18" customHeight="1">
      <c r="A41" s="396" t="s">
        <v>642</v>
      </c>
      <c r="F41" s="58"/>
    </row>
    <row r="42" spans="1:6" ht="18" customHeight="1">
      <c r="A42" s="396"/>
      <c r="B42" s="165" t="s">
        <v>680</v>
      </c>
      <c r="F42" s="954">
        <v>138906887</v>
      </c>
    </row>
    <row r="43" spans="1:6" ht="15" customHeight="1">
      <c r="A43" s="387"/>
      <c r="B43" t="s">
        <v>629</v>
      </c>
      <c r="F43" s="954">
        <v>138906887</v>
      </c>
    </row>
    <row r="44" spans="1:6" ht="15" customHeight="1">
      <c r="A44" s="387"/>
      <c r="B44" t="s">
        <v>630</v>
      </c>
      <c r="F44" s="954">
        <v>138906887</v>
      </c>
    </row>
    <row r="45" spans="1:6" ht="15" customHeight="1">
      <c r="A45" s="387"/>
      <c r="B45" t="s">
        <v>631</v>
      </c>
      <c r="F45" s="954">
        <v>138906887</v>
      </c>
    </row>
    <row r="46" spans="1:6" ht="15" customHeight="1">
      <c r="A46" s="387"/>
      <c r="B46" t="s">
        <v>632</v>
      </c>
      <c r="F46" s="954">
        <v>138906887</v>
      </c>
    </row>
    <row r="47" spans="1:6" ht="15" customHeight="1">
      <c r="A47" s="387"/>
      <c r="B47" t="s">
        <v>633</v>
      </c>
      <c r="F47" s="954">
        <v>138906887</v>
      </c>
    </row>
    <row r="48" spans="1:6" ht="15" customHeight="1">
      <c r="A48" s="387"/>
      <c r="B48" t="s">
        <v>634</v>
      </c>
      <c r="F48" s="954">
        <v>138906887</v>
      </c>
    </row>
    <row r="49" spans="1:6" ht="15" customHeight="1">
      <c r="A49" s="387"/>
      <c r="B49" t="s">
        <v>635</v>
      </c>
      <c r="F49" s="954">
        <v>138906887</v>
      </c>
    </row>
    <row r="50" spans="1:6" ht="15" customHeight="1">
      <c r="A50" s="387"/>
      <c r="B50" t="s">
        <v>636</v>
      </c>
      <c r="F50" s="954">
        <v>138906887</v>
      </c>
    </row>
    <row r="51" spans="1:6" ht="15" customHeight="1">
      <c r="A51" s="387"/>
      <c r="B51" t="s">
        <v>637</v>
      </c>
      <c r="F51" s="954">
        <v>138906887</v>
      </c>
    </row>
    <row r="52" spans="1:6" ht="15" customHeight="1">
      <c r="A52" s="387"/>
      <c r="B52" t="s">
        <v>638</v>
      </c>
      <c r="F52" s="954">
        <v>138906887</v>
      </c>
    </row>
    <row r="53" spans="1:6" ht="15" customHeight="1">
      <c r="A53" s="387"/>
      <c r="B53" t="s">
        <v>639</v>
      </c>
      <c r="F53" s="954">
        <v>138906887</v>
      </c>
    </row>
    <row r="54" spans="1:6" ht="15" customHeight="1">
      <c r="A54" s="387"/>
      <c r="B54" t="s">
        <v>640</v>
      </c>
      <c r="F54" s="954">
        <v>138906887</v>
      </c>
    </row>
    <row r="55" spans="1:6" ht="6" customHeight="1">
      <c r="A55" s="537"/>
      <c r="F55" s="955"/>
    </row>
    <row r="56" spans="1:6" ht="18" customHeight="1" thickBot="1">
      <c r="A56" s="57"/>
      <c r="B56" s="1" t="s">
        <v>681</v>
      </c>
      <c r="C56" s="1"/>
      <c r="D56" s="647">
        <f>SUM(D42:D54)</f>
        <v>0</v>
      </c>
      <c r="E56" s="185">
        <f>SUM(E42:E54)</f>
        <v>0</v>
      </c>
      <c r="F56" s="958">
        <v>138906887</v>
      </c>
    </row>
    <row r="57" spans="1:6" ht="6" customHeight="1">
      <c r="A57" s="57"/>
      <c r="B57" s="1"/>
      <c r="C57" s="1"/>
      <c r="F57" s="955"/>
    </row>
    <row r="58" spans="1:6" ht="18" customHeight="1" thickBot="1">
      <c r="A58" s="57"/>
      <c r="B58" s="1" t="s">
        <v>643</v>
      </c>
      <c r="C58" s="1"/>
      <c r="D58" s="192">
        <f>D22+D39+D56</f>
        <v>0</v>
      </c>
      <c r="E58" s="186">
        <f>E22+E39+E56</f>
        <v>0</v>
      </c>
      <c r="F58" s="957">
        <f>F22+F39+F56</f>
        <v>356681031</v>
      </c>
    </row>
    <row r="59" spans="1:6" ht="9" customHeight="1" thickTop="1" thickBot="1">
      <c r="A59" s="60"/>
      <c r="B59" s="14"/>
      <c r="C59" s="14"/>
      <c r="D59" s="14"/>
      <c r="E59" s="14"/>
      <c r="F59" s="62"/>
    </row>
    <row r="60" spans="1:6" ht="6" customHeight="1"/>
    <row r="61" spans="1:6">
      <c r="F61" s="648" t="s">
        <v>101</v>
      </c>
    </row>
    <row r="62" spans="1:6" ht="12.75" customHeight="1"/>
    <row r="63" spans="1:6">
      <c r="B63" s="418" t="s">
        <v>509</v>
      </c>
    </row>
    <row r="64" spans="1:6">
      <c r="A64" s="71">
        <v>1</v>
      </c>
      <c r="B64" s="71" t="s">
        <v>682</v>
      </c>
    </row>
    <row r="65" spans="1:2">
      <c r="A65" s="71">
        <v>2</v>
      </c>
      <c r="B65" s="71" t="str">
        <f>'Exh1-BS'!C54</f>
        <v>A "Not Applicable," “N/A,” "NONE," or "NlL" phrase should be indicated in the schedules or sheets that do not apply or are not suitable to the Company. </v>
      </c>
    </row>
    <row r="66" spans="1:2">
      <c r="A66" s="71">
        <v>3</v>
      </c>
      <c r="B66" s="71" t="str">
        <f>'Exh1-BS'!C55</f>
        <v>Any schedule not in accordance with the prescribed format, wrong data entry, missing details, information, and incomplete information/s shall be subject to penalties as specified under CL 2014-15.</v>
      </c>
    </row>
  </sheetData>
  <mergeCells count="5">
    <mergeCell ref="A6:B6"/>
    <mergeCell ref="A1:F1"/>
    <mergeCell ref="A2:F2"/>
    <mergeCell ref="A3:B5"/>
    <mergeCell ref="C3:D3"/>
  </mergeCells>
  <phoneticPr fontId="6" type="noConversion"/>
  <hyperlinks>
    <hyperlink ref="F61" location="CONTENTS!A1" display="CONTENTS" xr:uid="{00011E58-15FB-47FD-A213-E5F8CC3CB437}"/>
  </hyperlinks>
  <printOptions horizontalCentered="1" gridLines="1"/>
  <pageMargins left="0.51181102362204722" right="0.23622047244094491" top="0.98425196850393704" bottom="0.98425196850393704" header="0.51181102362204722" footer="0.51181102362204722"/>
  <pageSetup paperSize="14" scale="95" orientation="portrait" r:id="rId1"/>
  <headerFooter alignWithMargins="0">
    <oddFooter>&amp;RPage 7_EX5_Sales_PN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1"/>
    <pageSetUpPr fitToPage="1"/>
  </sheetPr>
  <dimension ref="A1:S74"/>
  <sheetViews>
    <sheetView zoomScaleNormal="100" workbookViewId="0">
      <pane xSplit="1" ySplit="7" topLeftCell="B39" activePane="bottomRight" state="frozen"/>
      <selection pane="topRight" sqref="A1:I1"/>
      <selection pane="bottomLeft" sqref="A1:I1"/>
      <selection pane="bottomRight" activeCell="S52" sqref="S52"/>
    </sheetView>
  </sheetViews>
  <sheetFormatPr defaultColWidth="8.85546875" defaultRowHeight="12.75"/>
  <cols>
    <col min="1" max="1" width="9.85546875" customWidth="1"/>
    <col min="2" max="2" width="12.42578125" customWidth="1"/>
    <col min="3" max="3" width="14.85546875" customWidth="1"/>
    <col min="4" max="5" width="8.7109375" customWidth="1"/>
    <col min="6" max="6" width="8.42578125" customWidth="1"/>
    <col min="7" max="7" width="11.7109375" customWidth="1"/>
    <col min="8" max="8" width="8.7109375" customWidth="1"/>
    <col min="9" max="9" width="7.7109375" customWidth="1"/>
    <col min="10" max="10" width="8.7109375" customWidth="1"/>
    <col min="11" max="11" width="10" customWidth="1"/>
    <col min="12" max="12" width="12.85546875" customWidth="1"/>
    <col min="13" max="13" width="11.7109375" customWidth="1"/>
    <col min="14" max="14" width="14.42578125" customWidth="1"/>
    <col min="15" max="15" width="13.85546875" customWidth="1"/>
    <col min="16" max="16" width="10.85546875" customWidth="1"/>
    <col min="17" max="17" width="12.7109375" customWidth="1"/>
    <col min="18" max="18" width="11.42578125" customWidth="1"/>
    <col min="19" max="19" width="27.5703125" customWidth="1"/>
  </cols>
  <sheetData>
    <row r="1" spans="1:19" ht="13.5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  <c r="Q1" s="1228"/>
      <c r="R1" s="1228"/>
      <c r="S1" s="1228"/>
    </row>
    <row r="2" spans="1:19" ht="30" customHeight="1" thickBot="1">
      <c r="A2" s="1253" t="s">
        <v>683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4"/>
      <c r="P2" s="1254"/>
      <c r="Q2" s="1254"/>
      <c r="R2" s="1254"/>
      <c r="S2" s="1255"/>
    </row>
    <row r="3" spans="1:19" ht="18" customHeight="1">
      <c r="A3" s="1261" t="s">
        <v>684</v>
      </c>
      <c r="B3" s="1236"/>
      <c r="C3" s="108" t="s">
        <v>685</v>
      </c>
      <c r="D3" s="108" t="s">
        <v>686</v>
      </c>
      <c r="E3" s="112" t="s">
        <v>687</v>
      </c>
      <c r="F3" s="108" t="s">
        <v>688</v>
      </c>
      <c r="G3" s="112" t="s">
        <v>689</v>
      </c>
      <c r="H3" s="108" t="s">
        <v>689</v>
      </c>
      <c r="I3" s="1263" t="s">
        <v>690</v>
      </c>
      <c r="J3" s="108" t="s">
        <v>691</v>
      </c>
      <c r="K3" s="112" t="s">
        <v>692</v>
      </c>
      <c r="L3" s="108" t="s">
        <v>296</v>
      </c>
      <c r="M3" s="1265" t="s">
        <v>693</v>
      </c>
      <c r="N3" s="1266"/>
      <c r="O3" s="1264" t="s">
        <v>694</v>
      </c>
      <c r="P3" s="1265"/>
      <c r="Q3" s="1265"/>
      <c r="R3" s="1266"/>
      <c r="S3" s="546" t="s">
        <v>695</v>
      </c>
    </row>
    <row r="4" spans="1:19" s="12" customFormat="1" ht="26.45" customHeight="1">
      <c r="A4" s="1261"/>
      <c r="B4" s="1236"/>
      <c r="C4" s="108" t="s">
        <v>250</v>
      </c>
      <c r="D4" s="108" t="s">
        <v>676</v>
      </c>
      <c r="E4" s="112" t="s">
        <v>676</v>
      </c>
      <c r="F4" s="108" t="s">
        <v>696</v>
      </c>
      <c r="G4" s="112" t="s">
        <v>697</v>
      </c>
      <c r="H4" s="108" t="s">
        <v>676</v>
      </c>
      <c r="I4" s="1263"/>
      <c r="J4" s="108" t="s">
        <v>698</v>
      </c>
      <c r="K4" s="547" t="s">
        <v>699</v>
      </c>
      <c r="L4" s="94" t="s">
        <v>700</v>
      </c>
      <c r="M4" s="728" t="s">
        <v>701</v>
      </c>
      <c r="N4" s="729" t="s">
        <v>701</v>
      </c>
      <c r="O4" s="730" t="s">
        <v>702</v>
      </c>
      <c r="P4" s="1262" t="s">
        <v>703</v>
      </c>
      <c r="Q4" s="728" t="s">
        <v>704</v>
      </c>
      <c r="R4" s="731" t="s">
        <v>705</v>
      </c>
      <c r="S4" s="489" t="s">
        <v>706</v>
      </c>
    </row>
    <row r="5" spans="1:19" s="12" customFormat="1" ht="20.100000000000001" customHeight="1">
      <c r="A5" s="1261"/>
      <c r="B5" s="1236"/>
      <c r="C5" s="109"/>
      <c r="D5" s="109"/>
      <c r="E5" s="548"/>
      <c r="F5" s="109"/>
      <c r="G5" s="548"/>
      <c r="H5" s="109"/>
      <c r="I5" s="1263"/>
      <c r="J5" s="109"/>
      <c r="K5" s="548"/>
      <c r="L5" s="110" t="s">
        <v>707</v>
      </c>
      <c r="M5" s="112" t="s">
        <v>708</v>
      </c>
      <c r="N5" s="108" t="s">
        <v>709</v>
      </c>
      <c r="O5" s="112" t="s">
        <v>710</v>
      </c>
      <c r="P5" s="1263"/>
      <c r="Q5" s="112" t="s">
        <v>676</v>
      </c>
      <c r="R5" s="111" t="s">
        <v>711</v>
      </c>
      <c r="S5" s="549">
        <v>45657</v>
      </c>
    </row>
    <row r="6" spans="1:19" s="12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732" t="s">
        <v>716</v>
      </c>
      <c r="P6" s="732" t="s">
        <v>717</v>
      </c>
      <c r="Q6" s="732" t="s">
        <v>718</v>
      </c>
      <c r="R6" s="732" t="s">
        <v>719</v>
      </c>
      <c r="S6" s="613" t="s">
        <v>720</v>
      </c>
    </row>
    <row r="7" spans="1:19" ht="18" customHeight="1">
      <c r="A7" s="102" t="s">
        <v>721</v>
      </c>
      <c r="B7" s="1"/>
      <c r="S7" s="113"/>
    </row>
    <row r="8" spans="1:19" ht="18" customHeight="1">
      <c r="A8" s="102" t="s">
        <v>722</v>
      </c>
      <c r="B8" s="1"/>
      <c r="S8" s="113"/>
    </row>
    <row r="9" spans="1:19" ht="15" customHeight="1">
      <c r="A9" s="107">
        <v>1</v>
      </c>
      <c r="B9" s="114"/>
      <c r="L9" s="21"/>
      <c r="S9" s="113"/>
    </row>
    <row r="10" spans="1:19">
      <c r="A10" s="107">
        <v>2</v>
      </c>
      <c r="B10" s="114"/>
      <c r="L10" s="21"/>
      <c r="S10" s="113"/>
    </row>
    <row r="11" spans="1:19">
      <c r="A11" s="107">
        <v>3</v>
      </c>
      <c r="B11" s="114"/>
      <c r="L11" s="21"/>
      <c r="S11" s="113"/>
    </row>
    <row r="12" spans="1:19">
      <c r="A12" s="107">
        <v>4</v>
      </c>
      <c r="B12" s="114"/>
      <c r="L12" s="21"/>
      <c r="S12" s="113"/>
    </row>
    <row r="13" spans="1:19">
      <c r="A13" s="107">
        <v>5</v>
      </c>
      <c r="B13" s="114"/>
      <c r="C13" s="36"/>
      <c r="D13" s="36"/>
      <c r="E13" s="36"/>
      <c r="F13" s="36"/>
      <c r="G13" s="36"/>
      <c r="H13" s="36"/>
      <c r="I13" s="36"/>
      <c r="J13" s="36"/>
      <c r="K13" s="36"/>
      <c r="L13" s="73"/>
      <c r="M13" s="36"/>
      <c r="N13" s="36"/>
      <c r="O13" s="36"/>
      <c r="P13" s="36"/>
      <c r="Q13" s="36"/>
      <c r="R13" s="36"/>
      <c r="S13" s="115"/>
    </row>
    <row r="14" spans="1:19">
      <c r="A14" s="85"/>
      <c r="B14" s="285" t="s">
        <v>681</v>
      </c>
      <c r="G14" s="105">
        <f>SUM(G9:G13)</f>
        <v>0</v>
      </c>
      <c r="L14" s="105">
        <f>SUM(L9:L13)</f>
        <v>0</v>
      </c>
      <c r="M14" s="105">
        <f>SUM(M9:M13)</f>
        <v>0</v>
      </c>
      <c r="N14" s="105">
        <f>SUM(N9:N13)</f>
        <v>0</v>
      </c>
      <c r="O14" s="105">
        <f>SUM(O9:O13)</f>
        <v>0</v>
      </c>
      <c r="P14" s="105">
        <f>SUM(P9:P13)</f>
        <v>0</v>
      </c>
      <c r="R14" s="105">
        <f>SUM(R9:R13)</f>
        <v>0</v>
      </c>
      <c r="S14" s="188">
        <f>SUM(S9:S13)</f>
        <v>0</v>
      </c>
    </row>
    <row r="15" spans="1:19">
      <c r="A15" s="107"/>
      <c r="B15" s="114"/>
      <c r="L15" s="21"/>
      <c r="S15" s="113"/>
    </row>
    <row r="16" spans="1:19">
      <c r="A16" s="116" t="s">
        <v>723</v>
      </c>
      <c r="B16" s="114"/>
      <c r="L16" s="21"/>
      <c r="S16" s="113"/>
    </row>
    <row r="17" spans="1:19">
      <c r="A17" s="107">
        <v>1</v>
      </c>
      <c r="B17" s="114"/>
      <c r="L17" s="21"/>
      <c r="S17" s="113"/>
    </row>
    <row r="18" spans="1:19">
      <c r="A18" s="107">
        <v>2</v>
      </c>
      <c r="B18" s="114"/>
      <c r="L18" s="21"/>
      <c r="S18" s="113"/>
    </row>
    <row r="19" spans="1:19">
      <c r="A19" s="107">
        <v>3</v>
      </c>
      <c r="B19" s="114"/>
      <c r="L19" s="21"/>
      <c r="S19" s="113"/>
    </row>
    <row r="20" spans="1:19">
      <c r="A20" s="107">
        <v>4</v>
      </c>
      <c r="B20" s="114"/>
      <c r="L20" s="21"/>
      <c r="S20" s="113"/>
    </row>
    <row r="21" spans="1:19">
      <c r="A21" s="107">
        <v>5</v>
      </c>
      <c r="B21" s="114"/>
      <c r="C21" s="36"/>
      <c r="D21" s="36"/>
      <c r="E21" s="36"/>
      <c r="F21" s="36"/>
      <c r="G21" s="36"/>
      <c r="H21" s="36"/>
      <c r="I21" s="36"/>
      <c r="J21" s="36"/>
      <c r="K21" s="36"/>
      <c r="L21" s="73"/>
      <c r="M21" s="36"/>
      <c r="N21" s="36"/>
      <c r="O21" s="36"/>
      <c r="P21" s="36"/>
      <c r="Q21" s="36"/>
      <c r="R21" s="36"/>
      <c r="S21" s="115"/>
    </row>
    <row r="22" spans="1:19">
      <c r="A22" s="85"/>
      <c r="B22" s="285" t="s">
        <v>681</v>
      </c>
      <c r="G22" s="105">
        <f>SUM(G17:G21)</f>
        <v>0</v>
      </c>
      <c r="L22" s="105">
        <f>SUM(L17:L21)</f>
        <v>0</v>
      </c>
      <c r="M22" s="105">
        <f>SUM(M17:M21)</f>
        <v>0</v>
      </c>
      <c r="N22" s="105">
        <f>SUM(N17:N21)</f>
        <v>0</v>
      </c>
      <c r="O22" s="105">
        <f>SUM(O17:O21)</f>
        <v>0</v>
      </c>
      <c r="P22" s="105">
        <f>SUM(P17:P21)</f>
        <v>0</v>
      </c>
      <c r="R22" s="105">
        <f>SUM(R17:R21)</f>
        <v>0</v>
      </c>
      <c r="S22" s="188">
        <f>SUM(S17:S21)</f>
        <v>0</v>
      </c>
    </row>
    <row r="23" spans="1:19" ht="6" customHeight="1">
      <c r="A23" s="85"/>
      <c r="L23" s="189"/>
      <c r="M23" s="190"/>
      <c r="N23" s="190"/>
      <c r="O23" s="190"/>
      <c r="P23" s="190"/>
      <c r="S23" s="113"/>
    </row>
    <row r="24" spans="1:19" ht="18" customHeight="1">
      <c r="A24" s="85"/>
      <c r="B24" s="1" t="s">
        <v>296</v>
      </c>
      <c r="C24" s="707"/>
      <c r="D24" s="707"/>
      <c r="E24" s="707"/>
      <c r="F24" s="707"/>
      <c r="G24" s="725">
        <f>G14+G22</f>
        <v>0</v>
      </c>
      <c r="H24" s="707"/>
      <c r="I24" s="707"/>
      <c r="J24" s="707"/>
      <c r="K24" s="707"/>
      <c r="L24" s="725">
        <f>L14+L22</f>
        <v>0</v>
      </c>
      <c r="M24" s="725">
        <f>M14+M22</f>
        <v>0</v>
      </c>
      <c r="N24" s="725">
        <f>N14+N22</f>
        <v>0</v>
      </c>
      <c r="O24" s="725">
        <f>O14+O22</f>
        <v>0</v>
      </c>
      <c r="P24" s="725">
        <f>P14+P22</f>
        <v>0</v>
      </c>
      <c r="Q24" s="707"/>
      <c r="R24" s="725">
        <f>R14+R22</f>
        <v>0</v>
      </c>
      <c r="S24" s="733">
        <f>S14+S22</f>
        <v>0</v>
      </c>
    </row>
    <row r="25" spans="1:19" ht="6" customHeight="1">
      <c r="A25" s="85"/>
      <c r="L25" s="21"/>
      <c r="S25" s="113"/>
    </row>
    <row r="26" spans="1:19" ht="18" customHeight="1">
      <c r="A26" s="102" t="s">
        <v>724</v>
      </c>
      <c r="B26" s="1"/>
      <c r="L26" s="21"/>
      <c r="S26" s="113"/>
    </row>
    <row r="27" spans="1:19" ht="18" customHeight="1">
      <c r="A27" s="102" t="s">
        <v>722</v>
      </c>
      <c r="B27" s="1"/>
      <c r="L27" s="21"/>
      <c r="S27" s="113"/>
    </row>
    <row r="28" spans="1:19" ht="15" customHeight="1">
      <c r="A28" s="107">
        <v>1</v>
      </c>
      <c r="B28" s="114"/>
      <c r="L28" s="21"/>
      <c r="S28" s="113"/>
    </row>
    <row r="29" spans="1:19">
      <c r="A29" s="107">
        <v>2</v>
      </c>
      <c r="B29" s="114"/>
      <c r="L29" s="21"/>
      <c r="S29" s="113"/>
    </row>
    <row r="30" spans="1:19">
      <c r="A30" s="107">
        <v>3</v>
      </c>
      <c r="B30" s="114"/>
      <c r="L30" s="21"/>
      <c r="S30" s="113"/>
    </row>
    <row r="31" spans="1:19">
      <c r="A31" s="107">
        <v>4</v>
      </c>
      <c r="B31" s="114"/>
      <c r="L31" s="21"/>
      <c r="S31" s="113"/>
    </row>
    <row r="32" spans="1:19">
      <c r="A32" s="107">
        <v>5</v>
      </c>
      <c r="B32" s="114"/>
      <c r="L32" s="21"/>
      <c r="S32" s="113"/>
    </row>
    <row r="33" spans="1:19">
      <c r="A33" s="85"/>
      <c r="B33" s="285" t="s">
        <v>681</v>
      </c>
      <c r="C33" s="734"/>
      <c r="D33" s="734"/>
      <c r="E33" s="734"/>
      <c r="F33" s="734"/>
      <c r="G33" s="735">
        <f>SUM(G28:G32)</f>
        <v>0</v>
      </c>
      <c r="H33" s="734"/>
      <c r="I33" s="734"/>
      <c r="J33" s="734"/>
      <c r="K33" s="734"/>
      <c r="L33" s="735">
        <f>SUM(L28:L32)</f>
        <v>0</v>
      </c>
      <c r="M33" s="735">
        <f>SUM(M28:M32)</f>
        <v>0</v>
      </c>
      <c r="N33" s="735">
        <f>SUM(N28:N32)</f>
        <v>0</v>
      </c>
      <c r="O33" s="735">
        <f>SUM(O28:O32)</f>
        <v>0</v>
      </c>
      <c r="P33" s="735">
        <f>SUM(P28:P32)</f>
        <v>0</v>
      </c>
      <c r="Q33" s="734"/>
      <c r="R33" s="735">
        <f>SUM(R28:R32)</f>
        <v>0</v>
      </c>
      <c r="S33" s="1079">
        <v>2039401125</v>
      </c>
    </row>
    <row r="34" spans="1:19">
      <c r="A34" s="107"/>
      <c r="B34" s="114"/>
      <c r="L34" s="21"/>
      <c r="S34" s="1080"/>
    </row>
    <row r="35" spans="1:19">
      <c r="A35" s="116" t="s">
        <v>723</v>
      </c>
      <c r="B35" s="114"/>
      <c r="L35" s="21"/>
      <c r="S35" s="1080"/>
    </row>
    <row r="36" spans="1:19">
      <c r="A36" s="107">
        <v>1</v>
      </c>
      <c r="B36" s="114"/>
      <c r="L36" s="21"/>
      <c r="S36" s="1080"/>
    </row>
    <row r="37" spans="1:19">
      <c r="A37" s="107">
        <v>2</v>
      </c>
      <c r="B37" s="114"/>
      <c r="L37" s="21"/>
      <c r="S37" s="1080"/>
    </row>
    <row r="38" spans="1:19">
      <c r="A38" s="107">
        <v>3</v>
      </c>
      <c r="B38" s="114"/>
      <c r="L38" s="21"/>
      <c r="S38" s="1080"/>
    </row>
    <row r="39" spans="1:19">
      <c r="A39" s="107">
        <v>4</v>
      </c>
      <c r="B39" s="114"/>
      <c r="L39" s="21"/>
      <c r="S39" s="1080"/>
    </row>
    <row r="40" spans="1:19">
      <c r="A40" s="107">
        <v>5</v>
      </c>
      <c r="B40" s="114"/>
      <c r="L40" s="21"/>
      <c r="S40" s="1080"/>
    </row>
    <row r="41" spans="1:19">
      <c r="A41" s="85"/>
      <c r="B41" s="285" t="s">
        <v>681</v>
      </c>
      <c r="C41" s="734"/>
      <c r="D41" s="734"/>
      <c r="E41" s="734"/>
      <c r="F41" s="734"/>
      <c r="G41" s="735">
        <f>SUM(G36:G40)</f>
        <v>0</v>
      </c>
      <c r="H41" s="734"/>
      <c r="I41" s="734"/>
      <c r="J41" s="734"/>
      <c r="K41" s="734"/>
      <c r="L41" s="735">
        <f>SUM(L36:L40)</f>
        <v>0</v>
      </c>
      <c r="M41" s="735">
        <f>SUM(M36:M40)</f>
        <v>0</v>
      </c>
      <c r="N41" s="735">
        <f>SUM(N36:N40)</f>
        <v>0</v>
      </c>
      <c r="O41" s="735">
        <f>SUM(O36:O40)</f>
        <v>0</v>
      </c>
      <c r="P41" s="735">
        <f>SUM(P36:P40)</f>
        <v>0</v>
      </c>
      <c r="Q41" s="734"/>
      <c r="R41" s="735">
        <f>SUM(R36:R40)</f>
        <v>0</v>
      </c>
      <c r="S41" s="1079">
        <f>SUM(S36:S40)</f>
        <v>0</v>
      </c>
    </row>
    <row r="42" spans="1:19" ht="6" customHeight="1">
      <c r="A42" s="107"/>
      <c r="B42" s="114"/>
      <c r="L42" s="21"/>
      <c r="S42" s="1080"/>
    </row>
    <row r="43" spans="1:19" ht="18" customHeight="1">
      <c r="A43" s="85"/>
      <c r="B43" s="117" t="s">
        <v>296</v>
      </c>
      <c r="C43" s="707"/>
      <c r="D43" s="707"/>
      <c r="E43" s="707"/>
      <c r="F43" s="707"/>
      <c r="G43" s="725">
        <f>G33+G41</f>
        <v>0</v>
      </c>
      <c r="H43" s="707"/>
      <c r="I43" s="707"/>
      <c r="J43" s="707"/>
      <c r="K43" s="707"/>
      <c r="L43" s="725">
        <f>L33+L41</f>
        <v>0</v>
      </c>
      <c r="M43" s="725">
        <f>M33+M41</f>
        <v>0</v>
      </c>
      <c r="N43" s="725">
        <f>N33+N41</f>
        <v>0</v>
      </c>
      <c r="O43" s="725">
        <f>O33+O41</f>
        <v>0</v>
      </c>
      <c r="P43" s="725">
        <f>P33+P41</f>
        <v>0</v>
      </c>
      <c r="Q43" s="707"/>
      <c r="R43" s="725">
        <f>R33+R41</f>
        <v>0</v>
      </c>
      <c r="S43" s="1081">
        <f>S33+S41</f>
        <v>2039401125</v>
      </c>
    </row>
    <row r="44" spans="1:19" ht="6" customHeight="1">
      <c r="A44" s="107"/>
      <c r="B44" s="114"/>
      <c r="L44" s="21"/>
      <c r="S44" s="1080"/>
    </row>
    <row r="45" spans="1:19" ht="18" customHeight="1">
      <c r="A45" s="102" t="s">
        <v>725</v>
      </c>
      <c r="B45" s="1"/>
      <c r="L45" s="21"/>
      <c r="S45" s="1080"/>
    </row>
    <row r="46" spans="1:19" ht="18" customHeight="1">
      <c r="A46" s="102" t="s">
        <v>722</v>
      </c>
      <c r="B46" s="1"/>
      <c r="L46" s="21"/>
      <c r="S46" s="1080"/>
    </row>
    <row r="47" spans="1:19" ht="15" customHeight="1">
      <c r="A47" s="107">
        <v>1</v>
      </c>
      <c r="B47" s="114"/>
      <c r="L47" s="21"/>
      <c r="S47" s="1080"/>
    </row>
    <row r="48" spans="1:19">
      <c r="A48" s="107">
        <v>2</v>
      </c>
      <c r="B48" s="114"/>
      <c r="L48" s="21"/>
      <c r="S48" s="1080"/>
    </row>
    <row r="49" spans="1:19">
      <c r="A49" s="107">
        <v>3</v>
      </c>
      <c r="B49" s="114"/>
      <c r="L49" s="21"/>
      <c r="S49" s="1080"/>
    </row>
    <row r="50" spans="1:19">
      <c r="A50" s="107">
        <v>4</v>
      </c>
      <c r="B50" s="114"/>
      <c r="L50" s="21"/>
      <c r="S50" s="1080"/>
    </row>
    <row r="51" spans="1:19">
      <c r="A51" s="107">
        <v>5</v>
      </c>
      <c r="B51" s="114"/>
      <c r="L51" s="21"/>
      <c r="S51" s="1080"/>
    </row>
    <row r="52" spans="1:19">
      <c r="A52" s="85"/>
      <c r="B52" s="285" t="s">
        <v>681</v>
      </c>
      <c r="C52" s="734"/>
      <c r="D52" s="734"/>
      <c r="E52" s="734"/>
      <c r="F52" s="734"/>
      <c r="G52" s="735">
        <f>SUM(G47:G51)</f>
        <v>0</v>
      </c>
      <c r="H52" s="734"/>
      <c r="I52" s="734"/>
      <c r="J52" s="734"/>
      <c r="K52" s="734"/>
      <c r="L52" s="735">
        <f>SUM(L47:L51)</f>
        <v>0</v>
      </c>
      <c r="M52" s="735">
        <f>SUM(M47:M51)</f>
        <v>0</v>
      </c>
      <c r="N52" s="735">
        <f>SUM(N47:N51)</f>
        <v>0</v>
      </c>
      <c r="O52" s="735">
        <f>SUM(O47:O51)</f>
        <v>0</v>
      </c>
      <c r="P52" s="735">
        <f>SUM(P47:P51)</f>
        <v>0</v>
      </c>
      <c r="Q52" s="734"/>
      <c r="R52" s="735">
        <f>SUM(R47:R51)</f>
        <v>0</v>
      </c>
      <c r="S52" s="1079">
        <v>981054422</v>
      </c>
    </row>
    <row r="53" spans="1:19">
      <c r="A53" s="306"/>
      <c r="B53" s="114"/>
      <c r="L53" s="21"/>
      <c r="S53" s="1080"/>
    </row>
    <row r="54" spans="1:19">
      <c r="A54" s="116" t="s">
        <v>723</v>
      </c>
      <c r="B54" s="114"/>
      <c r="L54" s="21"/>
      <c r="S54" s="1080"/>
    </row>
    <row r="55" spans="1:19">
      <c r="A55" s="145">
        <v>1</v>
      </c>
      <c r="B55" s="114"/>
      <c r="L55" s="21"/>
      <c r="S55" s="1080"/>
    </row>
    <row r="56" spans="1:19">
      <c r="A56" s="107">
        <v>2</v>
      </c>
      <c r="B56" s="114"/>
      <c r="L56" s="21"/>
      <c r="S56" s="1080"/>
    </row>
    <row r="57" spans="1:19">
      <c r="A57" s="107">
        <v>3</v>
      </c>
      <c r="B57" s="114"/>
      <c r="L57" s="21"/>
      <c r="S57" s="1080"/>
    </row>
    <row r="58" spans="1:19">
      <c r="A58" s="107">
        <v>4</v>
      </c>
      <c r="B58" s="114"/>
      <c r="L58" s="21"/>
      <c r="S58" s="1080"/>
    </row>
    <row r="59" spans="1:19">
      <c r="A59" s="107">
        <v>5</v>
      </c>
      <c r="B59" s="114"/>
      <c r="L59" s="21"/>
      <c r="S59" s="1080"/>
    </row>
    <row r="60" spans="1:19">
      <c r="A60" s="85"/>
      <c r="B60" s="285" t="s">
        <v>681</v>
      </c>
      <c r="C60" s="734"/>
      <c r="D60" s="734"/>
      <c r="E60" s="734"/>
      <c r="F60" s="734"/>
      <c r="G60" s="735">
        <f>SUM(G55:G59)</f>
        <v>0</v>
      </c>
      <c r="H60" s="734"/>
      <c r="I60" s="734"/>
      <c r="J60" s="734"/>
      <c r="K60" s="734"/>
      <c r="L60" s="735">
        <f>SUM(L55:L59)</f>
        <v>0</v>
      </c>
      <c r="M60" s="735">
        <f>SUM(M55:M59)</f>
        <v>0</v>
      </c>
      <c r="N60" s="735">
        <f>SUM(N55:N59)</f>
        <v>0</v>
      </c>
      <c r="O60" s="735">
        <f>SUM(O55:O59)</f>
        <v>0</v>
      </c>
      <c r="P60" s="735">
        <f>SUM(P55:P59)</f>
        <v>0</v>
      </c>
      <c r="Q60" s="734"/>
      <c r="R60" s="735">
        <f>SUM(R55:R59)</f>
        <v>0</v>
      </c>
      <c r="S60" s="1079">
        <f>SUM(S55:S59)</f>
        <v>0</v>
      </c>
    </row>
    <row r="61" spans="1:19" ht="6" customHeight="1">
      <c r="A61" s="85"/>
      <c r="L61" s="21"/>
      <c r="S61" s="1080"/>
    </row>
    <row r="62" spans="1:19" ht="18" customHeight="1">
      <c r="A62" s="85"/>
      <c r="B62" s="1" t="s">
        <v>296</v>
      </c>
      <c r="C62" s="734"/>
      <c r="D62" s="734"/>
      <c r="E62" s="734"/>
      <c r="F62" s="734"/>
      <c r="G62" s="735">
        <f>G52+G60</f>
        <v>0</v>
      </c>
      <c r="H62" s="734"/>
      <c r="I62" s="734"/>
      <c r="J62" s="734"/>
      <c r="K62" s="734"/>
      <c r="L62" s="735">
        <f>L52+L60</f>
        <v>0</v>
      </c>
      <c r="M62" s="735">
        <f>M52+M60</f>
        <v>0</v>
      </c>
      <c r="N62" s="735">
        <f>N52+N60</f>
        <v>0</v>
      </c>
      <c r="O62" s="735">
        <f>O52+O60</f>
        <v>0</v>
      </c>
      <c r="P62" s="735">
        <f>P52+P60</f>
        <v>0</v>
      </c>
      <c r="Q62" s="734"/>
      <c r="R62" s="735">
        <f>R52+R60</f>
        <v>0</v>
      </c>
      <c r="S62" s="1079">
        <f>S52+S60</f>
        <v>981054422</v>
      </c>
    </row>
    <row r="63" spans="1:19" ht="6" customHeight="1">
      <c r="A63" s="85"/>
      <c r="C63" s="734"/>
      <c r="D63" s="734"/>
      <c r="E63" s="734"/>
      <c r="F63" s="734"/>
      <c r="G63" s="734"/>
      <c r="H63" s="734"/>
      <c r="I63" s="734"/>
      <c r="J63" s="734"/>
      <c r="K63" s="734"/>
      <c r="L63" s="737"/>
      <c r="M63" s="734"/>
      <c r="N63" s="734"/>
      <c r="O63" s="734"/>
      <c r="P63" s="734"/>
      <c r="Q63" s="734"/>
      <c r="R63" s="734"/>
      <c r="S63" s="1082"/>
    </row>
    <row r="64" spans="1:19" ht="18" customHeight="1">
      <c r="A64" s="85"/>
      <c r="B64" s="1" t="s">
        <v>726</v>
      </c>
      <c r="C64" s="25"/>
      <c r="D64" s="25"/>
      <c r="E64" s="25"/>
      <c r="F64" s="25"/>
      <c r="G64" s="191">
        <f>G24+G43+G62</f>
        <v>0</v>
      </c>
      <c r="H64" s="25"/>
      <c r="I64" s="25"/>
      <c r="J64" s="25"/>
      <c r="K64" s="25"/>
      <c r="L64" s="191">
        <f>L24+L43+L62</f>
        <v>0</v>
      </c>
      <c r="M64" s="191">
        <f>M24+M43+M62</f>
        <v>0</v>
      </c>
      <c r="N64" s="191">
        <f>N24+N43+N62</f>
        <v>0</v>
      </c>
      <c r="O64" s="191">
        <f>O24+O43+O62</f>
        <v>0</v>
      </c>
      <c r="P64" s="191">
        <f>P24+P43+P62</f>
        <v>0</v>
      </c>
      <c r="Q64" s="25"/>
      <c r="R64" s="191">
        <f>R24+R43+R62</f>
        <v>0</v>
      </c>
      <c r="S64" s="1093">
        <f>S24+S43+S62</f>
        <v>3020455547</v>
      </c>
    </row>
    <row r="65" spans="1:19" ht="9" customHeight="1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118"/>
      <c r="M65" s="91"/>
      <c r="N65" s="91"/>
      <c r="O65" s="91"/>
      <c r="P65" s="91"/>
      <c r="Q65" s="91"/>
      <c r="R65" s="91"/>
      <c r="S65" s="80"/>
    </row>
    <row r="68" spans="1:19">
      <c r="B68" t="s">
        <v>1946</v>
      </c>
    </row>
    <row r="69" spans="1:19">
      <c r="B69" t="s">
        <v>1947</v>
      </c>
    </row>
    <row r="70" spans="1:19">
      <c r="B70" t="s">
        <v>1948</v>
      </c>
    </row>
    <row r="71" spans="1:19" s="381" customFormat="1">
      <c r="B71" s="380" t="s">
        <v>509</v>
      </c>
      <c r="S71" s="648" t="s">
        <v>101</v>
      </c>
    </row>
    <row r="72" spans="1:19">
      <c r="A72" s="71">
        <v>1</v>
      </c>
      <c r="B72" s="71" t="s">
        <v>727</v>
      </c>
    </row>
    <row r="73" spans="1:19">
      <c r="A73" s="71">
        <v>2</v>
      </c>
      <c r="B73" s="71" t="str">
        <f>'Exh 5-Sales'!B65</f>
        <v>A "Not Applicable," “N/A,” "NONE," or "NlL" phrase should be indicated in the schedules or sheets that do not apply or are not suitable to the Company. </v>
      </c>
    </row>
    <row r="74" spans="1:19">
      <c r="A74" s="71">
        <v>3</v>
      </c>
      <c r="B74" s="71" t="str">
        <f>'Exh 5-Sales'!B66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A1:S1"/>
    <mergeCell ref="A2:S2"/>
    <mergeCell ref="A6:B6"/>
    <mergeCell ref="A3:B5"/>
    <mergeCell ref="P4:P5"/>
    <mergeCell ref="O3:R3"/>
    <mergeCell ref="M3:N3"/>
    <mergeCell ref="I3:I5"/>
  </mergeCells>
  <phoneticPr fontId="6" type="noConversion"/>
  <hyperlinks>
    <hyperlink ref="S71" location="CONTENTS!A1" display="CONTENTS" xr:uid="{726BFC69-B5D7-46E0-A18B-3ECE8F990AAB}"/>
  </hyperlinks>
  <printOptions horizontalCentered="1" gridLines="1"/>
  <pageMargins left="0.19685039370078741" right="0.19685039370078741" top="0.39370078740157483" bottom="0.19685039370078741" header="0.51181102362204722" footer="0.51181102362204722"/>
  <pageSetup paperSize="14" scale="62" orientation="landscape" r:id="rId1"/>
  <headerFooter alignWithMargins="0">
    <oddFooter>&amp;RPage 8_EX6_Pol_PN</oddFooter>
  </headerFooter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31"/>
    <pageSetUpPr fitToPage="1"/>
  </sheetPr>
  <dimension ref="A1:G165"/>
  <sheetViews>
    <sheetView topLeftCell="A5" zoomScale="85" zoomScaleNormal="85" workbookViewId="0">
      <selection activeCell="K101" sqref="K101"/>
    </sheetView>
  </sheetViews>
  <sheetFormatPr defaultColWidth="8.85546875" defaultRowHeight="12.75"/>
  <cols>
    <col min="1" max="1" width="6" customWidth="1"/>
    <col min="2" max="2" width="32.42578125" customWidth="1"/>
    <col min="3" max="3" width="15.140625" customWidth="1"/>
    <col min="4" max="4" width="13" customWidth="1"/>
    <col min="5" max="6" width="12.28515625" customWidth="1"/>
    <col min="7" max="7" width="16.42578125" style="8" customWidth="1"/>
  </cols>
  <sheetData>
    <row r="1" spans="1:7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</row>
    <row r="2" spans="1:7" ht="30" customHeight="1" thickBot="1">
      <c r="A2" s="1253" t="s">
        <v>728</v>
      </c>
      <c r="B2" s="1254"/>
      <c r="C2" s="1254"/>
      <c r="D2" s="1254"/>
      <c r="E2" s="1254"/>
      <c r="F2" s="1254"/>
      <c r="G2" s="1255"/>
    </row>
    <row r="3" spans="1:7" s="2" customFormat="1" ht="18" customHeight="1">
      <c r="A3" s="1267" t="s">
        <v>729</v>
      </c>
      <c r="B3" s="1268"/>
      <c r="C3" s="723" t="s">
        <v>730</v>
      </c>
      <c r="D3" s="723" t="s">
        <v>688</v>
      </c>
      <c r="E3" s="1274" t="s">
        <v>731</v>
      </c>
      <c r="F3" s="1275"/>
      <c r="G3" s="738" t="s">
        <v>732</v>
      </c>
    </row>
    <row r="4" spans="1:7" s="2" customFormat="1" ht="17.25" customHeight="1">
      <c r="A4" s="1261"/>
      <c r="B4" s="1237"/>
      <c r="C4" s="94" t="s">
        <v>733</v>
      </c>
      <c r="D4" s="245" t="s">
        <v>696</v>
      </c>
      <c r="E4" s="739" t="s">
        <v>734</v>
      </c>
      <c r="F4" s="722" t="s">
        <v>735</v>
      </c>
      <c r="G4" s="551" t="s">
        <v>736</v>
      </c>
    </row>
    <row r="5" spans="1:7" s="2" customFormat="1" ht="17.25" customHeight="1" thickBot="1">
      <c r="A5" s="1272" t="s">
        <v>623</v>
      </c>
      <c r="B5" s="1273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</row>
    <row r="6" spans="1:7" s="2" customFormat="1" ht="17.25" customHeight="1">
      <c r="A6" s="259" t="s">
        <v>737</v>
      </c>
      <c r="B6" s="260"/>
      <c r="C6" s="298"/>
      <c r="D6" s="307"/>
      <c r="E6" s="276"/>
      <c r="F6" s="276"/>
      <c r="G6" s="163"/>
    </row>
    <row r="7" spans="1:7" s="2" customFormat="1" ht="17.25" customHeight="1">
      <c r="A7" s="259" t="s">
        <v>628</v>
      </c>
      <c r="B7" s="260"/>
      <c r="C7" s="298"/>
      <c r="D7" s="307"/>
      <c r="E7" s="276"/>
      <c r="F7" s="276"/>
      <c r="G7" s="163"/>
    </row>
    <row r="8" spans="1:7" s="2" customFormat="1" ht="17.25" customHeight="1">
      <c r="A8" s="261"/>
      <c r="B8" s="248" t="s">
        <v>681</v>
      </c>
      <c r="C8" s="298"/>
      <c r="D8" s="307"/>
      <c r="E8" s="276"/>
      <c r="F8" s="276"/>
      <c r="G8" s="207"/>
    </row>
    <row r="9" spans="1:7" ht="18" customHeight="1">
      <c r="A9" s="259" t="s">
        <v>641</v>
      </c>
      <c r="B9" s="248"/>
      <c r="G9" s="740"/>
    </row>
    <row r="10" spans="1:7" ht="12.75" hidden="1" customHeight="1">
      <c r="A10" s="249" t="s">
        <v>133</v>
      </c>
      <c r="B10" s="248"/>
      <c r="G10" s="207"/>
    </row>
    <row r="11" spans="1:7" ht="12.75" hidden="1" customHeight="1">
      <c r="A11" s="249" t="s">
        <v>136</v>
      </c>
      <c r="B11" s="248"/>
      <c r="G11" s="207"/>
    </row>
    <row r="12" spans="1:7" ht="12.75" hidden="1" customHeight="1">
      <c r="A12" s="249" t="s">
        <v>138</v>
      </c>
      <c r="B12" s="248"/>
      <c r="G12" s="207"/>
    </row>
    <row r="13" spans="1:7" ht="12.75" hidden="1" customHeight="1">
      <c r="A13" s="249" t="s">
        <v>738</v>
      </c>
      <c r="B13" s="248"/>
      <c r="G13" s="207"/>
    </row>
    <row r="14" spans="1:7" ht="12.75" hidden="1" customHeight="1">
      <c r="A14" s="249" t="s">
        <v>739</v>
      </c>
      <c r="B14" s="248"/>
      <c r="G14" s="207"/>
    </row>
    <row r="15" spans="1:7" ht="12.75" hidden="1" customHeight="1">
      <c r="A15" s="249" t="s">
        <v>740</v>
      </c>
      <c r="B15" s="248"/>
      <c r="G15" s="207"/>
    </row>
    <row r="16" spans="1:7" ht="12.75" hidden="1" customHeight="1">
      <c r="A16" s="249" t="s">
        <v>741</v>
      </c>
      <c r="B16" s="248"/>
      <c r="G16" s="207"/>
    </row>
    <row r="17" spans="1:7" ht="12.75" hidden="1" customHeight="1">
      <c r="A17" s="249" t="s">
        <v>742</v>
      </c>
      <c r="B17" s="248"/>
      <c r="G17" s="207"/>
    </row>
    <row r="18" spans="1:7" ht="12.75" hidden="1" customHeight="1">
      <c r="A18" s="249" t="s">
        <v>743</v>
      </c>
      <c r="B18" s="248"/>
      <c r="G18" s="207"/>
    </row>
    <row r="19" spans="1:7" ht="12.75" hidden="1" customHeight="1">
      <c r="A19" s="249" t="s">
        <v>744</v>
      </c>
      <c r="B19" s="248"/>
      <c r="G19" s="207"/>
    </row>
    <row r="20" spans="1:7" ht="12.75" hidden="1" customHeight="1">
      <c r="A20" s="249" t="s">
        <v>745</v>
      </c>
      <c r="B20" s="248"/>
      <c r="G20" s="207"/>
    </row>
    <row r="21" spans="1:7" ht="12.75" hidden="1" customHeight="1">
      <c r="A21" s="249" t="s">
        <v>746</v>
      </c>
      <c r="B21" s="248"/>
      <c r="G21" s="207"/>
    </row>
    <row r="22" spans="1:7" ht="12.75" hidden="1" customHeight="1">
      <c r="A22" s="249" t="s">
        <v>747</v>
      </c>
      <c r="B22" s="248"/>
      <c r="G22" s="207"/>
    </row>
    <row r="23" spans="1:7" ht="12.75" hidden="1" customHeight="1">
      <c r="A23" s="249" t="s">
        <v>748</v>
      </c>
      <c r="B23" s="248"/>
      <c r="G23" s="207"/>
    </row>
    <row r="24" spans="1:7" ht="12.75" hidden="1" customHeight="1">
      <c r="A24" s="249" t="s">
        <v>749</v>
      </c>
      <c r="B24" s="248"/>
      <c r="G24" s="207"/>
    </row>
    <row r="25" spans="1:7" ht="12.75" hidden="1" customHeight="1">
      <c r="A25" s="249" t="s">
        <v>750</v>
      </c>
      <c r="B25" s="248"/>
      <c r="G25" s="207"/>
    </row>
    <row r="26" spans="1:7" ht="12.75" hidden="1" customHeight="1">
      <c r="A26" s="249" t="s">
        <v>751</v>
      </c>
      <c r="B26" s="248"/>
      <c r="G26" s="207"/>
    </row>
    <row r="27" spans="1:7" ht="12.75" hidden="1" customHeight="1">
      <c r="A27" s="249" t="s">
        <v>752</v>
      </c>
      <c r="B27" s="248"/>
      <c r="G27" s="207"/>
    </row>
    <row r="28" spans="1:7" ht="6" hidden="1" customHeight="1">
      <c r="A28" s="412"/>
      <c r="B28" s="248"/>
      <c r="G28" s="207"/>
    </row>
    <row r="29" spans="1:7" ht="18" customHeight="1">
      <c r="A29" s="412"/>
      <c r="B29" s="248" t="s">
        <v>681</v>
      </c>
      <c r="G29" s="1083">
        <v>248647375.60394287</v>
      </c>
    </row>
    <row r="30" spans="1:7" ht="18" customHeight="1">
      <c r="A30" s="259" t="s">
        <v>642</v>
      </c>
      <c r="B30" s="248"/>
      <c r="G30" s="1084"/>
    </row>
    <row r="31" spans="1:7" ht="12.75" hidden="1" customHeight="1">
      <c r="A31" s="249" t="s">
        <v>133</v>
      </c>
      <c r="B31" s="248"/>
      <c r="G31" s="1083"/>
    </row>
    <row r="32" spans="1:7" ht="12.75" hidden="1" customHeight="1">
      <c r="A32" s="249" t="s">
        <v>136</v>
      </c>
      <c r="B32" s="248"/>
      <c r="G32" s="1083"/>
    </row>
    <row r="33" spans="1:7" ht="12.75" hidden="1" customHeight="1">
      <c r="A33" s="249" t="s">
        <v>138</v>
      </c>
      <c r="B33" s="248"/>
      <c r="G33" s="1083"/>
    </row>
    <row r="34" spans="1:7" ht="12.75" hidden="1" customHeight="1">
      <c r="A34" s="249" t="s">
        <v>738</v>
      </c>
      <c r="B34" s="248"/>
      <c r="G34" s="1083"/>
    </row>
    <row r="35" spans="1:7" ht="12.75" hidden="1" customHeight="1">
      <c r="A35" s="249" t="s">
        <v>739</v>
      </c>
      <c r="B35" s="248"/>
      <c r="G35" s="1083"/>
    </row>
    <row r="36" spans="1:7" ht="12.75" hidden="1" customHeight="1">
      <c r="A36" s="249" t="s">
        <v>740</v>
      </c>
      <c r="B36" s="248"/>
      <c r="G36" s="1083"/>
    </row>
    <row r="37" spans="1:7" ht="12.75" hidden="1" customHeight="1">
      <c r="A37" s="249" t="s">
        <v>741</v>
      </c>
      <c r="B37" s="248"/>
      <c r="G37" s="1083"/>
    </row>
    <row r="38" spans="1:7" ht="12.75" hidden="1" customHeight="1">
      <c r="A38" s="249" t="s">
        <v>742</v>
      </c>
      <c r="B38" s="248"/>
      <c r="G38" s="1083"/>
    </row>
    <row r="39" spans="1:7" ht="12.75" hidden="1" customHeight="1">
      <c r="A39" s="249" t="s">
        <v>743</v>
      </c>
      <c r="B39" s="248"/>
      <c r="G39" s="1083"/>
    </row>
    <row r="40" spans="1:7" ht="12.75" hidden="1" customHeight="1">
      <c r="A40" s="249" t="s">
        <v>744</v>
      </c>
      <c r="B40" s="248"/>
      <c r="G40" s="1083"/>
    </row>
    <row r="41" spans="1:7" ht="12.75" hidden="1" customHeight="1">
      <c r="A41" s="249" t="s">
        <v>745</v>
      </c>
      <c r="B41" s="248"/>
      <c r="G41" s="1083"/>
    </row>
    <row r="42" spans="1:7" ht="12.75" hidden="1" customHeight="1">
      <c r="A42" s="249" t="s">
        <v>746</v>
      </c>
      <c r="B42" s="248"/>
      <c r="G42" s="1083"/>
    </row>
    <row r="43" spans="1:7" ht="12.75" hidden="1" customHeight="1">
      <c r="A43" s="249" t="s">
        <v>747</v>
      </c>
      <c r="B43" s="248"/>
      <c r="G43" s="1083"/>
    </row>
    <row r="44" spans="1:7" ht="12.75" hidden="1" customHeight="1">
      <c r="A44" s="249" t="s">
        <v>748</v>
      </c>
      <c r="B44" s="248"/>
      <c r="G44" s="1083"/>
    </row>
    <row r="45" spans="1:7" ht="12.75" hidden="1" customHeight="1">
      <c r="A45" s="249" t="s">
        <v>749</v>
      </c>
      <c r="B45" s="248"/>
      <c r="G45" s="1083"/>
    </row>
    <row r="46" spans="1:7" ht="12.75" hidden="1" customHeight="1">
      <c r="A46" s="249" t="s">
        <v>750</v>
      </c>
      <c r="B46" s="248"/>
      <c r="G46" s="1083"/>
    </row>
    <row r="47" spans="1:7" ht="12.75" hidden="1" customHeight="1">
      <c r="A47" s="249" t="s">
        <v>751</v>
      </c>
      <c r="B47" s="248"/>
      <c r="G47" s="1083"/>
    </row>
    <row r="48" spans="1:7" ht="12.75" hidden="1" customHeight="1">
      <c r="A48" s="249" t="s">
        <v>752</v>
      </c>
      <c r="B48" s="248"/>
      <c r="G48" s="1083"/>
    </row>
    <row r="49" spans="1:7" ht="6" hidden="1" customHeight="1">
      <c r="A49" s="412"/>
      <c r="B49" s="248"/>
      <c r="G49" s="1083"/>
    </row>
    <row r="50" spans="1:7" ht="18" customHeight="1">
      <c r="A50" s="412"/>
      <c r="B50" s="248" t="s">
        <v>681</v>
      </c>
      <c r="G50" s="1085">
        <v>184927895.79000017</v>
      </c>
    </row>
    <row r="51" spans="1:7" ht="6" customHeight="1">
      <c r="A51" s="412"/>
      <c r="B51" s="248"/>
      <c r="G51" s="990"/>
    </row>
    <row r="52" spans="1:7" ht="18" customHeight="1" thickBot="1">
      <c r="A52" s="1276" t="s">
        <v>753</v>
      </c>
      <c r="B52" s="1277"/>
      <c r="G52" s="1086">
        <f>G8+G29+G50</f>
        <v>433575271.39394307</v>
      </c>
    </row>
    <row r="53" spans="1:7" ht="18" customHeight="1">
      <c r="A53" s="259"/>
      <c r="B53" s="254"/>
      <c r="G53" s="201"/>
    </row>
    <row r="54" spans="1:7" ht="18" customHeight="1">
      <c r="A54" s="259" t="s">
        <v>754</v>
      </c>
      <c r="B54" s="254"/>
      <c r="G54" s="201"/>
    </row>
    <row r="55" spans="1:7" ht="18" customHeight="1">
      <c r="A55" s="259" t="s">
        <v>755</v>
      </c>
      <c r="B55" s="254"/>
      <c r="G55" s="201"/>
    </row>
    <row r="56" spans="1:7" s="2" customFormat="1" ht="17.25" customHeight="1">
      <c r="A56" s="259" t="s">
        <v>628</v>
      </c>
      <c r="B56" s="260"/>
      <c r="C56" s="298"/>
      <c r="D56" s="307"/>
      <c r="E56" s="276"/>
      <c r="F56" s="276"/>
      <c r="G56" s="308"/>
    </row>
    <row r="57" spans="1:7" s="2" customFormat="1" ht="17.25" customHeight="1">
      <c r="A57" s="309"/>
      <c r="B57" t="s">
        <v>681</v>
      </c>
      <c r="C57" s="298"/>
      <c r="D57" s="307"/>
      <c r="E57" s="276"/>
      <c r="F57" s="276"/>
      <c r="G57" s="207"/>
    </row>
    <row r="58" spans="1:7" ht="18" customHeight="1">
      <c r="A58" s="102" t="s">
        <v>641</v>
      </c>
      <c r="G58" s="740"/>
    </row>
    <row r="59" spans="1:7" ht="12.75" hidden="1" customHeight="1">
      <c r="A59" s="107" t="s">
        <v>133</v>
      </c>
      <c r="G59" s="207"/>
    </row>
    <row r="60" spans="1:7" ht="12.75" hidden="1" customHeight="1">
      <c r="A60" s="107" t="s">
        <v>136</v>
      </c>
      <c r="G60" s="207"/>
    </row>
    <row r="61" spans="1:7" ht="12.75" hidden="1" customHeight="1">
      <c r="A61" s="107" t="s">
        <v>138</v>
      </c>
      <c r="G61" s="207"/>
    </row>
    <row r="62" spans="1:7" ht="12.75" hidden="1" customHeight="1">
      <c r="A62" s="107" t="s">
        <v>738</v>
      </c>
      <c r="G62" s="207"/>
    </row>
    <row r="63" spans="1:7" ht="12.75" hidden="1" customHeight="1">
      <c r="A63" s="107" t="s">
        <v>739</v>
      </c>
      <c r="G63" s="207"/>
    </row>
    <row r="64" spans="1:7" ht="12.75" hidden="1" customHeight="1">
      <c r="A64" s="107" t="s">
        <v>740</v>
      </c>
      <c r="G64" s="207"/>
    </row>
    <row r="65" spans="1:7" ht="12.75" hidden="1" customHeight="1">
      <c r="A65" s="107" t="s">
        <v>741</v>
      </c>
      <c r="G65" s="207"/>
    </row>
    <row r="66" spans="1:7" ht="12.75" hidden="1" customHeight="1">
      <c r="A66" s="107" t="s">
        <v>742</v>
      </c>
      <c r="G66" s="207"/>
    </row>
    <row r="67" spans="1:7" ht="12.75" hidden="1" customHeight="1">
      <c r="A67" s="107" t="s">
        <v>743</v>
      </c>
      <c r="G67" s="207"/>
    </row>
    <row r="68" spans="1:7" ht="12.75" hidden="1" customHeight="1">
      <c r="A68" s="107" t="s">
        <v>744</v>
      </c>
      <c r="G68" s="207"/>
    </row>
    <row r="69" spans="1:7" ht="12.75" hidden="1" customHeight="1">
      <c r="A69" s="107" t="s">
        <v>745</v>
      </c>
      <c r="G69" s="207"/>
    </row>
    <row r="70" spans="1:7" ht="12.75" hidden="1" customHeight="1">
      <c r="A70" s="107" t="s">
        <v>746</v>
      </c>
      <c r="G70" s="207"/>
    </row>
    <row r="71" spans="1:7" ht="12.75" hidden="1" customHeight="1">
      <c r="A71" s="107" t="s">
        <v>747</v>
      </c>
      <c r="G71" s="207"/>
    </row>
    <row r="72" spans="1:7" ht="12.75" hidden="1" customHeight="1">
      <c r="A72" s="107" t="s">
        <v>748</v>
      </c>
      <c r="G72" s="207"/>
    </row>
    <row r="73" spans="1:7" ht="12.75" hidden="1" customHeight="1">
      <c r="A73" s="107" t="s">
        <v>749</v>
      </c>
      <c r="G73" s="207"/>
    </row>
    <row r="74" spans="1:7" ht="12.75" hidden="1" customHeight="1">
      <c r="A74" s="107" t="s">
        <v>750</v>
      </c>
      <c r="G74" s="207"/>
    </row>
    <row r="75" spans="1:7" ht="12.75" hidden="1" customHeight="1">
      <c r="A75" s="107" t="s">
        <v>751</v>
      </c>
      <c r="G75" s="207"/>
    </row>
    <row r="76" spans="1:7" ht="12.75" hidden="1" customHeight="1">
      <c r="A76" s="107" t="s">
        <v>752</v>
      </c>
      <c r="G76" s="207"/>
    </row>
    <row r="77" spans="1:7" ht="6" hidden="1" customHeight="1">
      <c r="A77" s="85"/>
      <c r="G77" s="207"/>
    </row>
    <row r="78" spans="1:7" ht="18" customHeight="1">
      <c r="A78" s="85"/>
      <c r="B78" t="s">
        <v>681</v>
      </c>
      <c r="G78" s="1085">
        <v>23564465.3400007</v>
      </c>
    </row>
    <row r="79" spans="1:7" ht="18" customHeight="1">
      <c r="A79" s="102" t="s">
        <v>642</v>
      </c>
      <c r="G79" s="1083"/>
    </row>
    <row r="80" spans="1:7" ht="12.75" hidden="1" customHeight="1">
      <c r="A80" s="107" t="s">
        <v>133</v>
      </c>
      <c r="G80" s="1083"/>
    </row>
    <row r="81" spans="1:7" ht="12.75" hidden="1" customHeight="1">
      <c r="A81" s="107" t="s">
        <v>136</v>
      </c>
      <c r="G81" s="1083"/>
    </row>
    <row r="82" spans="1:7" ht="12.75" hidden="1" customHeight="1">
      <c r="A82" s="107" t="s">
        <v>138</v>
      </c>
      <c r="G82" s="1083"/>
    </row>
    <row r="83" spans="1:7" ht="12.75" hidden="1" customHeight="1">
      <c r="A83" s="107" t="s">
        <v>738</v>
      </c>
      <c r="G83" s="1083"/>
    </row>
    <row r="84" spans="1:7" ht="12.75" hidden="1" customHeight="1">
      <c r="A84" s="107" t="s">
        <v>739</v>
      </c>
      <c r="G84" s="1083"/>
    </row>
    <row r="85" spans="1:7" ht="12.75" hidden="1" customHeight="1">
      <c r="A85" s="107" t="s">
        <v>740</v>
      </c>
      <c r="G85" s="1083"/>
    </row>
    <row r="86" spans="1:7" ht="12.75" hidden="1" customHeight="1">
      <c r="A86" s="107" t="s">
        <v>741</v>
      </c>
      <c r="G86" s="1083"/>
    </row>
    <row r="87" spans="1:7" ht="12.75" hidden="1" customHeight="1">
      <c r="A87" s="107" t="s">
        <v>742</v>
      </c>
      <c r="G87" s="1083"/>
    </row>
    <row r="88" spans="1:7" ht="12.75" hidden="1" customHeight="1">
      <c r="A88" s="107" t="s">
        <v>743</v>
      </c>
      <c r="G88" s="1083"/>
    </row>
    <row r="89" spans="1:7" ht="12.75" hidden="1" customHeight="1">
      <c r="A89" s="107" t="s">
        <v>744</v>
      </c>
      <c r="G89" s="1083"/>
    </row>
    <row r="90" spans="1:7" ht="12.75" hidden="1" customHeight="1">
      <c r="A90" s="107" t="s">
        <v>745</v>
      </c>
      <c r="G90" s="1083"/>
    </row>
    <row r="91" spans="1:7" ht="12.75" hidden="1" customHeight="1">
      <c r="A91" s="107" t="s">
        <v>746</v>
      </c>
      <c r="G91" s="1083"/>
    </row>
    <row r="92" spans="1:7" ht="12.75" hidden="1" customHeight="1">
      <c r="A92" s="107" t="s">
        <v>747</v>
      </c>
      <c r="G92" s="1083"/>
    </row>
    <row r="93" spans="1:7" ht="12.75" hidden="1" customHeight="1">
      <c r="A93" s="107" t="s">
        <v>748</v>
      </c>
      <c r="G93" s="1083"/>
    </row>
    <row r="94" spans="1:7" ht="12.75" hidden="1" customHeight="1">
      <c r="A94" s="107" t="s">
        <v>749</v>
      </c>
      <c r="G94" s="1083"/>
    </row>
    <row r="95" spans="1:7" ht="12.75" hidden="1" customHeight="1">
      <c r="A95" s="107" t="s">
        <v>750</v>
      </c>
      <c r="G95" s="1083"/>
    </row>
    <row r="96" spans="1:7" ht="12.75" hidden="1" customHeight="1">
      <c r="A96" s="107" t="s">
        <v>751</v>
      </c>
      <c r="G96" s="1083"/>
    </row>
    <row r="97" spans="1:7" ht="12.75" hidden="1" customHeight="1">
      <c r="A97" s="107" t="s">
        <v>752</v>
      </c>
      <c r="G97" s="1083"/>
    </row>
    <row r="98" spans="1:7" ht="6" hidden="1" customHeight="1">
      <c r="A98" s="85"/>
      <c r="G98" s="1083"/>
    </row>
    <row r="99" spans="1:7" ht="18" customHeight="1">
      <c r="A99" s="85"/>
      <c r="B99" t="s">
        <v>681</v>
      </c>
      <c r="G99" s="1085">
        <v>42050210.589996904</v>
      </c>
    </row>
    <row r="100" spans="1:7" ht="6" customHeight="1">
      <c r="A100" s="85"/>
      <c r="G100" s="990"/>
    </row>
    <row r="101" spans="1:7" ht="18" customHeight="1" thickBot="1">
      <c r="A101" s="102" t="s">
        <v>756</v>
      </c>
      <c r="B101" s="1"/>
      <c r="G101" s="1086">
        <v>65614675.929997608</v>
      </c>
    </row>
    <row r="102" spans="1:7" ht="18" customHeight="1">
      <c r="A102" s="259"/>
      <c r="B102" s="1"/>
      <c r="G102" s="201"/>
    </row>
    <row r="103" spans="1:7" ht="18" customHeight="1">
      <c r="A103" s="259" t="s">
        <v>757</v>
      </c>
      <c r="B103" s="78"/>
      <c r="G103" s="201"/>
    </row>
    <row r="104" spans="1:7" s="2" customFormat="1" ht="17.25" customHeight="1">
      <c r="A104" s="259" t="s">
        <v>628</v>
      </c>
      <c r="B104" s="298"/>
      <c r="C104" s="298"/>
      <c r="D104" s="307"/>
      <c r="E104" s="276"/>
      <c r="F104" s="276"/>
      <c r="G104" s="308"/>
    </row>
    <row r="105" spans="1:7" s="2" customFormat="1" ht="17.25" customHeight="1">
      <c r="A105" s="261"/>
      <c r="B105" t="s">
        <v>681</v>
      </c>
      <c r="C105" s="298"/>
      <c r="D105" s="307"/>
      <c r="E105" s="276"/>
      <c r="F105" s="276"/>
      <c r="G105" s="207"/>
    </row>
    <row r="106" spans="1:7" ht="18" customHeight="1">
      <c r="A106" s="259" t="s">
        <v>641</v>
      </c>
      <c r="G106" s="740"/>
    </row>
    <row r="107" spans="1:7" ht="12.75" hidden="1" customHeight="1">
      <c r="A107" s="249" t="s">
        <v>133</v>
      </c>
      <c r="G107" s="207"/>
    </row>
    <row r="108" spans="1:7" ht="12.75" hidden="1" customHeight="1">
      <c r="A108" s="249" t="s">
        <v>136</v>
      </c>
      <c r="G108" s="207"/>
    </row>
    <row r="109" spans="1:7" ht="12.75" hidden="1" customHeight="1">
      <c r="A109" s="249" t="s">
        <v>138</v>
      </c>
      <c r="G109" s="207"/>
    </row>
    <row r="110" spans="1:7" ht="12.75" hidden="1" customHeight="1">
      <c r="A110" s="249" t="s">
        <v>738</v>
      </c>
      <c r="G110" s="207"/>
    </row>
    <row r="111" spans="1:7" ht="12.75" hidden="1" customHeight="1">
      <c r="A111" s="249" t="s">
        <v>739</v>
      </c>
      <c r="G111" s="207"/>
    </row>
    <row r="112" spans="1:7" ht="12.75" hidden="1" customHeight="1">
      <c r="A112" s="249" t="s">
        <v>740</v>
      </c>
      <c r="G112" s="207"/>
    </row>
    <row r="113" spans="1:7" ht="12.75" hidden="1" customHeight="1">
      <c r="A113" s="249" t="s">
        <v>741</v>
      </c>
      <c r="G113" s="207"/>
    </row>
    <row r="114" spans="1:7" ht="12.75" hidden="1" customHeight="1">
      <c r="A114" s="249" t="s">
        <v>742</v>
      </c>
      <c r="G114" s="207"/>
    </row>
    <row r="115" spans="1:7" ht="12.75" hidden="1" customHeight="1">
      <c r="A115" s="249" t="s">
        <v>743</v>
      </c>
      <c r="G115" s="207"/>
    </row>
    <row r="116" spans="1:7" ht="12.75" hidden="1" customHeight="1">
      <c r="A116" s="249" t="s">
        <v>744</v>
      </c>
      <c r="G116" s="207"/>
    </row>
    <row r="117" spans="1:7" ht="12.75" hidden="1" customHeight="1">
      <c r="A117" s="249" t="s">
        <v>745</v>
      </c>
      <c r="G117" s="207"/>
    </row>
    <row r="118" spans="1:7" ht="12.75" hidden="1" customHeight="1">
      <c r="A118" s="249" t="s">
        <v>746</v>
      </c>
      <c r="G118" s="207"/>
    </row>
    <row r="119" spans="1:7" ht="12.75" hidden="1" customHeight="1">
      <c r="A119" s="249" t="s">
        <v>747</v>
      </c>
      <c r="G119" s="207"/>
    </row>
    <row r="120" spans="1:7" ht="12.75" hidden="1" customHeight="1">
      <c r="A120" s="249" t="s">
        <v>748</v>
      </c>
      <c r="G120" s="207"/>
    </row>
    <row r="121" spans="1:7" ht="12.75" hidden="1" customHeight="1">
      <c r="A121" s="249" t="s">
        <v>749</v>
      </c>
      <c r="G121" s="207"/>
    </row>
    <row r="122" spans="1:7" ht="12.75" hidden="1" customHeight="1">
      <c r="A122" s="249" t="s">
        <v>750</v>
      </c>
      <c r="G122" s="207"/>
    </row>
    <row r="123" spans="1:7" ht="12.75" hidden="1" customHeight="1">
      <c r="A123" s="249" t="s">
        <v>751</v>
      </c>
      <c r="G123" s="207"/>
    </row>
    <row r="124" spans="1:7" ht="12.75" hidden="1" customHeight="1">
      <c r="A124" s="249" t="s">
        <v>752</v>
      </c>
      <c r="G124" s="207"/>
    </row>
    <row r="125" spans="1:7" ht="6" hidden="1" customHeight="1">
      <c r="A125" s="412"/>
      <c r="G125" s="207"/>
    </row>
    <row r="126" spans="1:7" ht="18" customHeight="1">
      <c r="A126" s="412"/>
      <c r="B126" t="s">
        <v>681</v>
      </c>
      <c r="G126" s="1083">
        <v>77253290.729999855</v>
      </c>
    </row>
    <row r="127" spans="1:7" ht="18" customHeight="1">
      <c r="A127" s="259" t="s">
        <v>642</v>
      </c>
      <c r="G127" s="1084"/>
    </row>
    <row r="128" spans="1:7" ht="12.75" hidden="1" customHeight="1">
      <c r="A128" s="107" t="s">
        <v>133</v>
      </c>
      <c r="G128" s="1083"/>
    </row>
    <row r="129" spans="1:7" ht="12.75" hidden="1" customHeight="1">
      <c r="A129" s="107" t="s">
        <v>136</v>
      </c>
      <c r="G129" s="1083"/>
    </row>
    <row r="130" spans="1:7" ht="12.75" hidden="1" customHeight="1">
      <c r="A130" s="107" t="s">
        <v>138</v>
      </c>
      <c r="G130" s="1083"/>
    </row>
    <row r="131" spans="1:7" ht="12.75" hidden="1" customHeight="1">
      <c r="A131" s="107" t="s">
        <v>738</v>
      </c>
      <c r="G131" s="1083"/>
    </row>
    <row r="132" spans="1:7" ht="12.75" hidden="1" customHeight="1">
      <c r="A132" s="107" t="s">
        <v>739</v>
      </c>
      <c r="G132" s="1083"/>
    </row>
    <row r="133" spans="1:7" ht="12.75" hidden="1" customHeight="1">
      <c r="A133" s="107" t="s">
        <v>740</v>
      </c>
      <c r="G133" s="1083"/>
    </row>
    <row r="134" spans="1:7" ht="12.75" hidden="1" customHeight="1">
      <c r="A134" s="107" t="s">
        <v>741</v>
      </c>
      <c r="G134" s="1083"/>
    </row>
    <row r="135" spans="1:7" ht="12.75" hidden="1" customHeight="1">
      <c r="A135" s="107" t="s">
        <v>742</v>
      </c>
      <c r="G135" s="1083"/>
    </row>
    <row r="136" spans="1:7" ht="12.75" hidden="1" customHeight="1">
      <c r="A136" s="107" t="s">
        <v>743</v>
      </c>
      <c r="G136" s="1083"/>
    </row>
    <row r="137" spans="1:7" ht="12.75" hidden="1" customHeight="1">
      <c r="A137" s="107" t="s">
        <v>744</v>
      </c>
      <c r="G137" s="1083"/>
    </row>
    <row r="138" spans="1:7" ht="12.75" hidden="1" customHeight="1">
      <c r="A138" s="107" t="s">
        <v>745</v>
      </c>
      <c r="G138" s="1083"/>
    </row>
    <row r="139" spans="1:7" ht="12.75" hidden="1" customHeight="1">
      <c r="A139" s="107" t="s">
        <v>746</v>
      </c>
      <c r="G139" s="1083"/>
    </row>
    <row r="140" spans="1:7" ht="12.75" hidden="1" customHeight="1">
      <c r="A140" s="107" t="s">
        <v>747</v>
      </c>
      <c r="G140" s="1083"/>
    </row>
    <row r="141" spans="1:7" ht="12.75" hidden="1" customHeight="1">
      <c r="A141" s="107" t="s">
        <v>748</v>
      </c>
      <c r="G141" s="1083"/>
    </row>
    <row r="142" spans="1:7" ht="12.75" hidden="1" customHeight="1">
      <c r="A142" s="107" t="s">
        <v>749</v>
      </c>
      <c r="G142" s="1083"/>
    </row>
    <row r="143" spans="1:7" ht="12.75" hidden="1" customHeight="1">
      <c r="A143" s="107" t="s">
        <v>750</v>
      </c>
      <c r="G143" s="1083"/>
    </row>
    <row r="144" spans="1:7" ht="12.75" hidden="1" customHeight="1">
      <c r="A144" s="107" t="s">
        <v>751</v>
      </c>
      <c r="G144" s="1083"/>
    </row>
    <row r="145" spans="1:7" ht="12.75" hidden="1" customHeight="1">
      <c r="A145" s="107" t="s">
        <v>752</v>
      </c>
      <c r="G145" s="1083"/>
    </row>
    <row r="146" spans="1:7" ht="6" hidden="1" customHeight="1">
      <c r="A146" s="85"/>
      <c r="G146" s="1083"/>
    </row>
    <row r="147" spans="1:7" ht="18" customHeight="1">
      <c r="A147" s="85"/>
      <c r="B147" t="s">
        <v>681</v>
      </c>
      <c r="G147" s="1083">
        <v>116733988.60000002</v>
      </c>
    </row>
    <row r="148" spans="1:7" ht="6" customHeight="1">
      <c r="A148" s="85"/>
      <c r="G148" s="1087"/>
    </row>
    <row r="149" spans="1:7" ht="18" customHeight="1" thickBot="1">
      <c r="A149" s="102" t="s">
        <v>758</v>
      </c>
      <c r="B149" s="1"/>
      <c r="G149" s="1086">
        <v>193987279.32999986</v>
      </c>
    </row>
    <row r="150" spans="1:7" ht="18" customHeight="1">
      <c r="A150" s="102"/>
      <c r="B150" s="1"/>
      <c r="G150" s="1083"/>
    </row>
    <row r="151" spans="1:7" ht="18" customHeight="1">
      <c r="A151" s="102" t="s">
        <v>1951</v>
      </c>
      <c r="B151" s="1"/>
      <c r="G151" s="1083">
        <v>-27618.260009699996</v>
      </c>
    </row>
    <row r="152" spans="1:7" ht="18" customHeight="1" thickBot="1">
      <c r="A152" s="102" t="s">
        <v>759</v>
      </c>
      <c r="B152" s="1"/>
      <c r="G152" s="1088">
        <v>259574336.99998778</v>
      </c>
    </row>
    <row r="153" spans="1:7" ht="18" customHeight="1">
      <c r="A153" s="102"/>
      <c r="B153" s="1"/>
      <c r="G153" s="1089"/>
    </row>
    <row r="154" spans="1:7" ht="18" customHeight="1" thickBot="1">
      <c r="A154" s="1243" t="s">
        <v>643</v>
      </c>
      <c r="B154" s="1244"/>
      <c r="G154" s="993">
        <f>G52+G152</f>
        <v>693149608.39393091</v>
      </c>
    </row>
    <row r="155" spans="1:7" ht="6" customHeight="1" thickTop="1" thickBot="1">
      <c r="A155" s="1269"/>
      <c r="B155" s="1270"/>
      <c r="C155" s="1270"/>
      <c r="D155" s="1270"/>
      <c r="E155" s="1270"/>
      <c r="F155" s="1270"/>
      <c r="G155" s="1271"/>
    </row>
    <row r="157" spans="1:7">
      <c r="B157" t="s">
        <v>1949</v>
      </c>
    </row>
    <row r="158" spans="1:7">
      <c r="B158" t="s">
        <v>1950</v>
      </c>
    </row>
    <row r="162" spans="1:7" s="381" customFormat="1">
      <c r="B162" s="380" t="s">
        <v>509</v>
      </c>
      <c r="G162" s="82" t="s">
        <v>101</v>
      </c>
    </row>
    <row r="163" spans="1:7">
      <c r="A163" s="71">
        <v>1</v>
      </c>
      <c r="B163" s="71" t="s">
        <v>760</v>
      </c>
    </row>
    <row r="164" spans="1:7">
      <c r="A164" s="71">
        <v>2</v>
      </c>
      <c r="B164" s="71" t="str">
        <f>'Exh 6-Pol'!B73</f>
        <v>A "Not Applicable," “N/A,” "NONE," or "NlL" phrase should be indicated in the schedules or sheets that do not apply or are not suitable to the Company. </v>
      </c>
    </row>
    <row r="165" spans="1:7">
      <c r="A165" s="71">
        <v>3</v>
      </c>
      <c r="B165" s="71" t="str">
        <f>'Exh 6-Pol'!B74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A1:G1"/>
    <mergeCell ref="A2:G2"/>
    <mergeCell ref="A3:B4"/>
    <mergeCell ref="A155:G155"/>
    <mergeCell ref="A5:B5"/>
    <mergeCell ref="A154:B154"/>
    <mergeCell ref="E3:F3"/>
    <mergeCell ref="A52:B52"/>
  </mergeCells>
  <phoneticPr fontId="6" type="noConversion"/>
  <hyperlinks>
    <hyperlink ref="G162" location="'CONTENTS'!A1" display="CONTENTS!A1" xr:uid="{F5CA4809-0D79-40C9-AAE7-1AB334E09391}"/>
  </hyperlinks>
  <printOptions horizontalCentered="1" gridLines="1"/>
  <pageMargins left="0.51181102362204722" right="0.23622047244094491" top="0.98425196850393704" bottom="0.98425196850393704" header="0.51181102362204722" footer="0.51181102362204722"/>
  <pageSetup paperSize="14" scale="93" orientation="portrait" r:id="rId1"/>
  <headerFooter alignWithMargins="0">
    <oddFooter>&amp;RPage 9 EX7_Availing_PN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indexed="31"/>
  </sheetPr>
  <dimension ref="A1:N58"/>
  <sheetViews>
    <sheetView zoomScaleNormal="100" workbookViewId="0">
      <pane ySplit="5" topLeftCell="A11" activePane="bottomLeft" state="frozen"/>
      <selection pane="bottomLeft" activeCell="K46" sqref="K46"/>
    </sheetView>
  </sheetViews>
  <sheetFormatPr defaultColWidth="8.85546875" defaultRowHeight="12.75"/>
  <cols>
    <col min="1" max="1" width="3.7109375" customWidth="1"/>
    <col min="2" max="3" width="12.7109375" customWidth="1"/>
    <col min="4" max="4" width="7.85546875" bestFit="1" customWidth="1"/>
    <col min="5" max="5" width="10.7109375" bestFit="1" customWidth="1"/>
    <col min="6" max="6" width="13" customWidth="1"/>
    <col min="7" max="7" width="8" customWidth="1"/>
    <col min="8" max="8" width="15" customWidth="1"/>
    <col min="9" max="9" width="15.140625" customWidth="1"/>
    <col min="10" max="10" width="14.42578125" customWidth="1"/>
    <col min="11" max="11" width="19.140625" bestFit="1" customWidth="1"/>
    <col min="12" max="12" width="14.7109375" customWidth="1"/>
    <col min="13" max="13" width="17.85546875" customWidth="1"/>
  </cols>
  <sheetData>
    <row r="1" spans="1:14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</row>
    <row r="2" spans="1:14" ht="30" customHeight="1" thickBot="1">
      <c r="A2" s="1253" t="s">
        <v>761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5"/>
    </row>
    <row r="3" spans="1:14" s="3" customFormat="1" ht="18" customHeight="1">
      <c r="A3" s="1282" t="s">
        <v>762</v>
      </c>
      <c r="B3" s="1283"/>
      <c r="C3" s="741" t="s">
        <v>763</v>
      </c>
      <c r="D3" s="741" t="s">
        <v>691</v>
      </c>
      <c r="E3" s="741" t="s">
        <v>764</v>
      </c>
      <c r="F3" s="741" t="s">
        <v>687</v>
      </c>
      <c r="G3" s="741" t="s">
        <v>688</v>
      </c>
      <c r="H3" s="741" t="s">
        <v>689</v>
      </c>
      <c r="I3" s="741" t="s">
        <v>689</v>
      </c>
      <c r="J3" s="741" t="s">
        <v>691</v>
      </c>
      <c r="K3" s="741" t="s">
        <v>702</v>
      </c>
      <c r="L3" s="741" t="s">
        <v>676</v>
      </c>
      <c r="M3" s="742" t="s">
        <v>765</v>
      </c>
      <c r="N3" s="9"/>
    </row>
    <row r="4" spans="1:14" s="3" customFormat="1">
      <c r="A4" s="1278" t="s">
        <v>763</v>
      </c>
      <c r="B4" s="1279"/>
      <c r="C4" s="743" t="s">
        <v>733</v>
      </c>
      <c r="D4" s="743" t="s">
        <v>733</v>
      </c>
      <c r="E4" s="743" t="s">
        <v>250</v>
      </c>
      <c r="F4" s="743" t="s">
        <v>676</v>
      </c>
      <c r="G4" s="743" t="s">
        <v>696</v>
      </c>
      <c r="H4" s="743" t="s">
        <v>697</v>
      </c>
      <c r="I4" s="743" t="s">
        <v>676</v>
      </c>
      <c r="J4" s="743" t="s">
        <v>698</v>
      </c>
      <c r="K4" s="743" t="s">
        <v>766</v>
      </c>
      <c r="L4" s="743" t="s">
        <v>662</v>
      </c>
      <c r="M4" s="552" t="s">
        <v>763</v>
      </c>
      <c r="N4" s="9"/>
    </row>
    <row r="5" spans="1:14" s="3" customFormat="1" ht="13.5" thickBot="1">
      <c r="A5" s="1280" t="s">
        <v>623</v>
      </c>
      <c r="B5" s="1281"/>
      <c r="C5" s="727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  <c r="H5" s="718" t="s">
        <v>670</v>
      </c>
      <c r="I5" s="718" t="s">
        <v>671</v>
      </c>
      <c r="J5" s="718" t="s">
        <v>672</v>
      </c>
      <c r="K5" s="732" t="s">
        <v>712</v>
      </c>
      <c r="L5" s="732" t="s">
        <v>713</v>
      </c>
      <c r="M5" s="732" t="s">
        <v>714</v>
      </c>
      <c r="N5" s="4"/>
    </row>
    <row r="6" spans="1:14" ht="18" customHeight="1">
      <c r="A6" s="102" t="s">
        <v>628</v>
      </c>
      <c r="M6" s="77"/>
    </row>
    <row r="7" spans="1:14">
      <c r="A7" s="107" t="s">
        <v>133</v>
      </c>
      <c r="M7" s="77"/>
    </row>
    <row r="8" spans="1:14">
      <c r="A8" s="107" t="s">
        <v>136</v>
      </c>
      <c r="M8" s="77"/>
    </row>
    <row r="9" spans="1:14">
      <c r="A9" s="107" t="s">
        <v>138</v>
      </c>
      <c r="M9" s="77"/>
    </row>
    <row r="10" spans="1:14">
      <c r="A10" s="107" t="s">
        <v>738</v>
      </c>
      <c r="M10" s="77"/>
    </row>
    <row r="11" spans="1:14">
      <c r="A11" s="107" t="s">
        <v>739</v>
      </c>
      <c r="M11" s="77"/>
    </row>
    <row r="12" spans="1:14">
      <c r="A12" s="107" t="s">
        <v>740</v>
      </c>
      <c r="M12" s="77"/>
    </row>
    <row r="13" spans="1:14">
      <c r="A13" s="107" t="s">
        <v>741</v>
      </c>
      <c r="M13" s="77"/>
    </row>
    <row r="14" spans="1:14">
      <c r="A14" s="107" t="s">
        <v>742</v>
      </c>
      <c r="M14" s="77"/>
    </row>
    <row r="15" spans="1:14">
      <c r="A15" s="107" t="s">
        <v>743</v>
      </c>
      <c r="M15" s="77"/>
    </row>
    <row r="16" spans="1:14">
      <c r="A16" s="107" t="s">
        <v>744</v>
      </c>
      <c r="M16" s="77"/>
    </row>
    <row r="17" spans="1:13" ht="6" customHeight="1">
      <c r="A17" s="85"/>
      <c r="M17" s="77"/>
    </row>
    <row r="18" spans="1:13" ht="18" customHeight="1">
      <c r="A18" s="1243" t="s">
        <v>681</v>
      </c>
      <c r="B18" s="1244"/>
      <c r="C18" s="12"/>
      <c r="K18" s="721">
        <f>SUM(K7:K16)</f>
        <v>0</v>
      </c>
      <c r="M18" s="77"/>
    </row>
    <row r="19" spans="1:13" ht="18" customHeight="1">
      <c r="A19" s="102" t="s">
        <v>641</v>
      </c>
      <c r="M19" s="77"/>
    </row>
    <row r="20" spans="1:13">
      <c r="A20" s="107" t="s">
        <v>133</v>
      </c>
      <c r="M20" s="77"/>
    </row>
    <row r="21" spans="1:13">
      <c r="A21" s="107" t="s">
        <v>136</v>
      </c>
      <c r="M21" s="77"/>
    </row>
    <row r="22" spans="1:13">
      <c r="A22" s="107" t="s">
        <v>138</v>
      </c>
      <c r="M22" s="77"/>
    </row>
    <row r="23" spans="1:13">
      <c r="A23" s="107" t="s">
        <v>738</v>
      </c>
      <c r="M23" s="77"/>
    </row>
    <row r="24" spans="1:13">
      <c r="A24" s="107" t="s">
        <v>739</v>
      </c>
      <c r="M24" s="77"/>
    </row>
    <row r="25" spans="1:13">
      <c r="A25" s="107" t="s">
        <v>740</v>
      </c>
      <c r="M25" s="77"/>
    </row>
    <row r="26" spans="1:13">
      <c r="A26" s="107" t="s">
        <v>741</v>
      </c>
      <c r="M26" s="77"/>
    </row>
    <row r="27" spans="1:13">
      <c r="A27" s="107" t="s">
        <v>742</v>
      </c>
      <c r="M27" s="77"/>
    </row>
    <row r="28" spans="1:13">
      <c r="A28" s="107" t="s">
        <v>743</v>
      </c>
      <c r="M28" s="77"/>
    </row>
    <row r="29" spans="1:13">
      <c r="A29" s="107" t="s">
        <v>744</v>
      </c>
      <c r="M29" s="77"/>
    </row>
    <row r="30" spans="1:13" ht="6" customHeight="1">
      <c r="A30" s="107"/>
      <c r="M30" s="77"/>
    </row>
    <row r="31" spans="1:13" ht="18" customHeight="1">
      <c r="A31" s="1243" t="s">
        <v>681</v>
      </c>
      <c r="B31" s="1244"/>
      <c r="C31" s="12"/>
      <c r="K31" s="1090">
        <v>264763595.66999972</v>
      </c>
      <c r="M31" s="77"/>
    </row>
    <row r="32" spans="1:13" ht="18" customHeight="1">
      <c r="A32" s="102" t="s">
        <v>642</v>
      </c>
      <c r="K32" s="908"/>
      <c r="M32" s="77"/>
    </row>
    <row r="33" spans="1:13">
      <c r="A33" s="107" t="s">
        <v>133</v>
      </c>
      <c r="K33" s="908"/>
      <c r="M33" s="77"/>
    </row>
    <row r="34" spans="1:13">
      <c r="A34" s="107" t="s">
        <v>136</v>
      </c>
      <c r="K34" s="908"/>
      <c r="M34" s="77"/>
    </row>
    <row r="35" spans="1:13">
      <c r="A35" s="107" t="s">
        <v>138</v>
      </c>
      <c r="K35" s="908"/>
      <c r="M35" s="77"/>
    </row>
    <row r="36" spans="1:13">
      <c r="A36" s="107" t="s">
        <v>738</v>
      </c>
      <c r="K36" s="908"/>
      <c r="M36" s="77"/>
    </row>
    <row r="37" spans="1:13">
      <c r="A37" s="107" t="s">
        <v>739</v>
      </c>
      <c r="K37" s="908"/>
      <c r="M37" s="77"/>
    </row>
    <row r="38" spans="1:13">
      <c r="A38" s="107" t="s">
        <v>740</v>
      </c>
      <c r="K38" s="908"/>
      <c r="M38" s="77"/>
    </row>
    <row r="39" spans="1:13">
      <c r="A39" s="107" t="s">
        <v>741</v>
      </c>
      <c r="K39" s="908"/>
      <c r="M39" s="77"/>
    </row>
    <row r="40" spans="1:13">
      <c r="A40" s="107" t="s">
        <v>742</v>
      </c>
      <c r="K40" s="908"/>
      <c r="M40" s="77"/>
    </row>
    <row r="41" spans="1:13">
      <c r="A41" s="107" t="s">
        <v>743</v>
      </c>
      <c r="K41" s="908"/>
      <c r="M41" s="77"/>
    </row>
    <row r="42" spans="1:13">
      <c r="A42" s="107" t="s">
        <v>744</v>
      </c>
      <c r="K42" s="908"/>
      <c r="M42" s="77"/>
    </row>
    <row r="43" spans="1:13" ht="6" customHeight="1">
      <c r="A43" s="85"/>
      <c r="K43" s="908"/>
      <c r="M43" s="77"/>
    </row>
    <row r="44" spans="1:13" ht="18" customHeight="1">
      <c r="A44" s="1243" t="s">
        <v>681</v>
      </c>
      <c r="B44" s="1244"/>
      <c r="C44" s="12"/>
      <c r="K44" s="1090">
        <v>783580944.23999774</v>
      </c>
      <c r="M44" s="77"/>
    </row>
    <row r="45" spans="1:13" ht="6" customHeight="1">
      <c r="A45" s="103"/>
      <c r="B45" s="12"/>
      <c r="C45" s="12"/>
      <c r="K45" s="1091"/>
      <c r="M45" s="77"/>
    </row>
    <row r="46" spans="1:13" ht="18" customHeight="1">
      <c r="A46" s="1243" t="s">
        <v>726</v>
      </c>
      <c r="B46" s="1244"/>
      <c r="C46" s="12"/>
      <c r="K46" s="1092">
        <f>K18+K31+K44</f>
        <v>1048344539.9099975</v>
      </c>
      <c r="M46" s="77"/>
    </row>
    <row r="47" spans="1:13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1077"/>
      <c r="L47" s="91"/>
      <c r="M47" s="80"/>
    </row>
    <row r="49" spans="1:13">
      <c r="A49" t="s">
        <v>509</v>
      </c>
    </row>
    <row r="50" spans="1:13">
      <c r="A50" t="s">
        <v>1952</v>
      </c>
    </row>
    <row r="51" spans="1:13">
      <c r="A51" t="s">
        <v>1953</v>
      </c>
    </row>
    <row r="53" spans="1:13" ht="7.5" customHeight="1"/>
    <row r="54" spans="1:13">
      <c r="B54" s="380" t="s">
        <v>509</v>
      </c>
      <c r="M54" s="82" t="s">
        <v>101</v>
      </c>
    </row>
    <row r="55" spans="1:13">
      <c r="A55" s="71">
        <v>1</v>
      </c>
      <c r="B55" s="71" t="s">
        <v>767</v>
      </c>
    </row>
    <row r="56" spans="1:13">
      <c r="A56" s="71">
        <v>2</v>
      </c>
      <c r="B56" s="71" t="str">
        <f>'Exh 7-AvailPlan'!B164</f>
        <v>A "Not Applicable," “N/A,” "NONE," or "NlL" phrase should be indicated in the schedules or sheets that do not apply or are not suitable to the Company. </v>
      </c>
    </row>
    <row r="57" spans="1:13">
      <c r="A57" s="71">
        <v>3</v>
      </c>
      <c r="B57" s="71" t="str">
        <f>'Exh 7-AvailPlan'!B165</f>
        <v>Any schedule not in accordance with the prescribed format, wrong data entry, missing details, information, and incomplete information/s shall be subject to penalties as specified under CL 2014-15.</v>
      </c>
    </row>
    <row r="58" spans="1:13">
      <c r="A58" s="41"/>
    </row>
  </sheetData>
  <mergeCells count="9">
    <mergeCell ref="A44:B44"/>
    <mergeCell ref="A46:B46"/>
    <mergeCell ref="A4:B4"/>
    <mergeCell ref="A5:B5"/>
    <mergeCell ref="A1:M1"/>
    <mergeCell ref="A2:M2"/>
    <mergeCell ref="A3:B3"/>
    <mergeCell ref="A18:B18"/>
    <mergeCell ref="A31:B31"/>
  </mergeCells>
  <phoneticPr fontId="6" type="noConversion"/>
  <hyperlinks>
    <hyperlink ref="M54" location="'CONTENTS'!A1" display="CONTENTS!A1" xr:uid="{A98735CB-3AAC-41F4-9568-C3411278600C}"/>
  </hyperlinks>
  <printOptions horizontalCentered="1" gridLines="1"/>
  <pageMargins left="0.19685039370078741" right="0.19685039370078741" top="0.59055118110236227" bottom="0.19685039370078741" header="0.51181102362204722" footer="0.51181102362204722"/>
  <pageSetup paperSize="14" scale="80" orientation="landscape" r:id="rId1"/>
  <headerFooter alignWithMargins="0">
    <oddFooter>&amp;RPage 10 EX8_Claims_PN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rgb="FFCCFFFF"/>
    <pageSetUpPr fitToPage="1"/>
  </sheetPr>
  <dimension ref="A1:X56"/>
  <sheetViews>
    <sheetView topLeftCell="A3" zoomScaleNormal="100" workbookViewId="0">
      <selection activeCell="L46" sqref="L46"/>
    </sheetView>
  </sheetViews>
  <sheetFormatPr defaultColWidth="9.140625" defaultRowHeight="12.75"/>
  <cols>
    <col min="1" max="1" width="4.7109375" style="45" customWidth="1"/>
    <col min="2" max="2" width="3.140625" style="45" bestFit="1" customWidth="1"/>
    <col min="3" max="3" width="2.85546875" style="45" customWidth="1"/>
    <col min="4" max="4" width="31.42578125" style="45" customWidth="1"/>
    <col min="5" max="5" width="15" style="45" customWidth="1"/>
    <col min="6" max="6" width="16.7109375" style="45" customWidth="1"/>
    <col min="7" max="8" width="14.85546875" style="45" customWidth="1"/>
    <col min="9" max="9" width="9.85546875" style="45" customWidth="1"/>
    <col min="10" max="10" width="17.5703125" style="45" customWidth="1"/>
    <col min="11" max="11" width="13.5703125" style="45" customWidth="1"/>
    <col min="12" max="12" width="17" style="45" customWidth="1"/>
    <col min="13" max="13" width="9.28515625" style="45" customWidth="1"/>
    <col min="14" max="14" width="16.7109375" style="45" customWidth="1"/>
    <col min="15" max="15" width="15.42578125" style="45" customWidth="1"/>
    <col min="16" max="16" width="17.28515625" style="45" customWidth="1"/>
    <col min="17" max="17" width="9.28515625" style="45" customWidth="1"/>
    <col min="18" max="18" width="17.5703125" style="45" customWidth="1"/>
    <col min="19" max="19" width="12.28515625" style="45" bestFit="1" customWidth="1"/>
    <col min="20" max="21" width="11.28515625" style="45" bestFit="1" customWidth="1"/>
    <col min="22" max="22" width="16.28515625" style="45" customWidth="1"/>
    <col min="23" max="23" width="9.140625" style="45"/>
    <col min="24" max="24" width="14.42578125" style="45" bestFit="1" customWidth="1"/>
    <col min="25" max="16384" width="9.140625" style="45"/>
  </cols>
  <sheetData>
    <row r="1" spans="1:24" ht="27.75" customHeight="1" thickBot="1">
      <c r="A1" s="1284" t="str">
        <f>'Exh1-BS'!A1:G1</f>
        <v xml:space="preserve">ANNUAL STATEMENT for the Year Ended December 31, 2024 of </v>
      </c>
      <c r="B1" s="1285"/>
      <c r="C1" s="1285"/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1285"/>
      <c r="O1" s="1285"/>
      <c r="P1" s="1285"/>
      <c r="Q1" s="1285"/>
      <c r="R1" s="1285"/>
      <c r="S1" s="1285"/>
      <c r="T1" s="1285"/>
      <c r="U1" s="1285"/>
      <c r="V1" s="1286"/>
    </row>
    <row r="2" spans="1:24" ht="30" customHeight="1" thickBot="1">
      <c r="A2" s="1287" t="s">
        <v>768</v>
      </c>
      <c r="B2" s="1288"/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1288"/>
      <c r="P2" s="1288"/>
      <c r="Q2" s="1288"/>
      <c r="R2" s="1288"/>
      <c r="S2" s="1288"/>
      <c r="T2" s="1288"/>
      <c r="U2" s="1288"/>
      <c r="V2" s="1289"/>
    </row>
    <row r="3" spans="1:24">
      <c r="A3" s="1300" t="s">
        <v>769</v>
      </c>
      <c r="B3" s="1301"/>
      <c r="C3" s="1301"/>
      <c r="D3" s="1301"/>
      <c r="E3" s="1296" t="s">
        <v>770</v>
      </c>
      <c r="F3" s="1290" t="s">
        <v>771</v>
      </c>
      <c r="G3" s="1290"/>
      <c r="H3" s="1290"/>
      <c r="I3" s="1290"/>
      <c r="J3" s="1290"/>
      <c r="K3" s="1290"/>
      <c r="L3" s="1290"/>
      <c r="M3" s="1290"/>
      <c r="N3" s="1290"/>
      <c r="O3" s="1290"/>
      <c r="P3" s="1290"/>
      <c r="Q3" s="1290"/>
      <c r="R3" s="1291"/>
      <c r="S3" s="1292" t="s">
        <v>772</v>
      </c>
      <c r="T3" s="1292"/>
      <c r="U3" s="1292"/>
      <c r="V3" s="1293"/>
    </row>
    <row r="4" spans="1:24">
      <c r="A4" s="1302"/>
      <c r="B4" s="1297"/>
      <c r="C4" s="1297"/>
      <c r="D4" s="1297"/>
      <c r="E4" s="1297"/>
      <c r="F4" s="1294" t="s">
        <v>773</v>
      </c>
      <c r="G4" s="1294"/>
      <c r="H4" s="1294"/>
      <c r="I4" s="1294"/>
      <c r="J4" s="1294"/>
      <c r="K4" s="1294"/>
      <c r="L4" s="1294"/>
      <c r="M4" s="1294"/>
      <c r="N4" s="1294"/>
      <c r="O4" s="1294"/>
      <c r="P4" s="1294"/>
      <c r="Q4" s="1294"/>
      <c r="R4" s="1295"/>
      <c r="S4" s="120" t="s">
        <v>774</v>
      </c>
      <c r="T4" s="121" t="s">
        <v>775</v>
      </c>
      <c r="U4" s="121" t="s">
        <v>775</v>
      </c>
      <c r="V4" s="493" t="s">
        <v>776</v>
      </c>
    </row>
    <row r="5" spans="1:24">
      <c r="A5" s="1302"/>
      <c r="B5" s="1297"/>
      <c r="C5" s="1297"/>
      <c r="D5" s="1297"/>
      <c r="E5" s="1297"/>
      <c r="F5" s="1298" t="s">
        <v>777</v>
      </c>
      <c r="G5" s="1298"/>
      <c r="H5" s="1298"/>
      <c r="I5" s="1298"/>
      <c r="J5" s="1299" t="s">
        <v>778</v>
      </c>
      <c r="K5" s="1299"/>
      <c r="L5" s="1299"/>
      <c r="M5" s="1299"/>
      <c r="N5" s="1299" t="s">
        <v>779</v>
      </c>
      <c r="O5" s="1299"/>
      <c r="P5" s="1299"/>
      <c r="Q5" s="1299"/>
      <c r="R5" s="122"/>
      <c r="S5" s="120"/>
      <c r="T5" s="121"/>
      <c r="U5" s="121"/>
      <c r="V5" s="493"/>
    </row>
    <row r="6" spans="1:24" ht="23.25" customHeight="1">
      <c r="A6" s="1302"/>
      <c r="B6" s="1297"/>
      <c r="C6" s="1297"/>
      <c r="D6" s="1297"/>
      <c r="E6" s="1297"/>
      <c r="F6" s="746" t="s">
        <v>780</v>
      </c>
      <c r="G6" s="745" t="s">
        <v>781</v>
      </c>
      <c r="H6" s="745" t="s">
        <v>296</v>
      </c>
      <c r="I6" s="747" t="s">
        <v>782</v>
      </c>
      <c r="J6" s="748" t="s">
        <v>780</v>
      </c>
      <c r="K6" s="748" t="s">
        <v>781</v>
      </c>
      <c r="L6" s="748" t="s">
        <v>296</v>
      </c>
      <c r="M6" s="123" t="s">
        <v>782</v>
      </c>
      <c r="N6" s="748" t="s">
        <v>780</v>
      </c>
      <c r="O6" s="748" t="s">
        <v>781</v>
      </c>
      <c r="P6" s="748" t="s">
        <v>296</v>
      </c>
      <c r="Q6" s="123" t="s">
        <v>782</v>
      </c>
      <c r="R6" s="124" t="s">
        <v>643</v>
      </c>
      <c r="S6" s="125" t="s">
        <v>783</v>
      </c>
      <c r="T6" s="125" t="s">
        <v>784</v>
      </c>
      <c r="U6" s="125" t="s">
        <v>785</v>
      </c>
      <c r="V6" s="541" t="s">
        <v>783</v>
      </c>
    </row>
    <row r="7" spans="1:24" ht="13.5" customHeight="1" thickBot="1">
      <c r="A7" s="1303" t="s">
        <v>623</v>
      </c>
      <c r="B7" s="1304"/>
      <c r="C7" s="1304"/>
      <c r="D7" s="1304"/>
      <c r="E7" s="732" t="s">
        <v>624</v>
      </c>
      <c r="F7" s="727" t="s">
        <v>625</v>
      </c>
      <c r="G7" s="727" t="s">
        <v>626</v>
      </c>
      <c r="H7" s="727" t="s">
        <v>627</v>
      </c>
      <c r="I7" s="718" t="s">
        <v>669</v>
      </c>
      <c r="J7" s="718" t="s">
        <v>670</v>
      </c>
      <c r="K7" s="718" t="s">
        <v>671</v>
      </c>
      <c r="L7" s="718" t="s">
        <v>672</v>
      </c>
      <c r="M7" s="732" t="s">
        <v>712</v>
      </c>
      <c r="N7" s="732" t="s">
        <v>713</v>
      </c>
      <c r="O7" s="732" t="s">
        <v>714</v>
      </c>
      <c r="P7" s="732" t="s">
        <v>715</v>
      </c>
      <c r="Q7" s="732" t="s">
        <v>716</v>
      </c>
      <c r="R7" s="732" t="s">
        <v>717</v>
      </c>
      <c r="S7" s="732" t="s">
        <v>718</v>
      </c>
      <c r="T7" s="732" t="s">
        <v>719</v>
      </c>
      <c r="U7" s="613" t="s">
        <v>720</v>
      </c>
      <c r="V7" s="1026" t="s">
        <v>786</v>
      </c>
    </row>
    <row r="8" spans="1:24">
      <c r="A8" s="1027" t="s">
        <v>787</v>
      </c>
      <c r="B8" s="1309" t="s">
        <v>788</v>
      </c>
      <c r="C8" s="1309"/>
      <c r="D8" s="1309"/>
      <c r="E8" s="1309"/>
      <c r="F8" s="310"/>
      <c r="G8" s="310"/>
      <c r="H8" s="310"/>
      <c r="I8" s="317"/>
      <c r="J8" s="313"/>
      <c r="K8" s="313"/>
      <c r="L8" s="310"/>
      <c r="M8" s="318"/>
      <c r="N8" s="310"/>
      <c r="O8" s="310"/>
      <c r="P8" s="310"/>
      <c r="Q8" s="318"/>
      <c r="R8" s="127"/>
      <c r="S8" s="315"/>
      <c r="T8" s="315"/>
      <c r="U8" s="315"/>
      <c r="V8" s="1028"/>
      <c r="X8" s="55"/>
    </row>
    <row r="9" spans="1:24">
      <c r="A9" s="273"/>
      <c r="B9" s="276">
        <v>1</v>
      </c>
      <c r="C9" s="165" t="s">
        <v>789</v>
      </c>
      <c r="D9" s="165"/>
      <c r="E9" s="1029" t="s">
        <v>790</v>
      </c>
      <c r="F9" s="310"/>
      <c r="G9" s="310"/>
      <c r="H9" s="311">
        <f>F9+G9</f>
        <v>0</v>
      </c>
      <c r="I9" s="312" t="e">
        <f>H9/$H$46</f>
        <v>#DIV/0!</v>
      </c>
      <c r="J9" s="313">
        <v>1983559700</v>
      </c>
      <c r="K9" s="313"/>
      <c r="L9" s="311">
        <f t="shared" ref="L9:L16" si="0">J9+K9</f>
        <v>1983559700</v>
      </c>
      <c r="M9" s="314">
        <f t="shared" ref="M9:M13" si="1">L9/$L$46</f>
        <v>0.93060544702888737</v>
      </c>
      <c r="N9" s="310">
        <v>910115122</v>
      </c>
      <c r="O9" s="310"/>
      <c r="P9" s="311">
        <f t="shared" ref="P9:P16" si="2">N9+O9</f>
        <v>910115122</v>
      </c>
      <c r="Q9" s="314">
        <f t="shared" ref="Q9:Q14" si="3">P9/$P$46</f>
        <v>0.8513881247191839</v>
      </c>
      <c r="R9" s="132">
        <f t="shared" ref="R9:R16" si="4">H9+L9+P9</f>
        <v>2893674822</v>
      </c>
      <c r="S9" s="315">
        <v>187175010.28999999</v>
      </c>
      <c r="T9" s="315">
        <v>60246981.329999998</v>
      </c>
      <c r="U9" s="315">
        <v>47426623.900000006</v>
      </c>
      <c r="V9" s="1028">
        <v>174354652.85999998</v>
      </c>
      <c r="X9" s="55"/>
    </row>
    <row r="10" spans="1:24">
      <c r="A10" s="273"/>
      <c r="B10" s="276">
        <f>+B9+1</f>
        <v>2</v>
      </c>
      <c r="C10" s="165" t="s">
        <v>791</v>
      </c>
      <c r="D10" s="165"/>
      <c r="E10" s="1029" t="s">
        <v>790</v>
      </c>
      <c r="F10" s="310"/>
      <c r="G10" s="310"/>
      <c r="H10" s="311">
        <f>F10+G10</f>
        <v>0</v>
      </c>
      <c r="I10" s="312" t="e">
        <f t="shared" ref="I10:I14" si="5">H10/$H$46</f>
        <v>#DIV/0!</v>
      </c>
      <c r="J10" s="313">
        <v>27468705</v>
      </c>
      <c r="K10" s="313"/>
      <c r="L10" s="311">
        <f t="shared" si="0"/>
        <v>27468705</v>
      </c>
      <c r="M10" s="314">
        <f t="shared" si="1"/>
        <v>1.2887197948128122E-2</v>
      </c>
      <c r="N10" s="310">
        <v>18866586</v>
      </c>
      <c r="O10" s="310"/>
      <c r="P10" s="311">
        <f t="shared" si="2"/>
        <v>18866586</v>
      </c>
      <c r="Q10" s="314">
        <f t="shared" si="3"/>
        <v>1.7649181829980855E-2</v>
      </c>
      <c r="R10" s="132">
        <f t="shared" si="4"/>
        <v>46335291</v>
      </c>
      <c r="S10" s="315">
        <v>1066615.6100000001</v>
      </c>
      <c r="T10" s="315">
        <v>13251.4</v>
      </c>
      <c r="U10" s="315">
        <v>41717.089999999997</v>
      </c>
      <c r="V10" s="1028">
        <v>1095081.3</v>
      </c>
      <c r="X10" s="55"/>
    </row>
    <row r="11" spans="1:24">
      <c r="A11" s="273"/>
      <c r="B11" s="276">
        <f t="shared" ref="B11:B16" si="6">+B10+1</f>
        <v>3</v>
      </c>
      <c r="C11" s="165" t="s">
        <v>792</v>
      </c>
      <c r="D11" s="165"/>
      <c r="E11" s="1029" t="s">
        <v>790</v>
      </c>
      <c r="F11" s="310"/>
      <c r="G11" s="310"/>
      <c r="H11" s="311">
        <f>F11+G11</f>
        <v>0</v>
      </c>
      <c r="I11" s="312" t="e">
        <f t="shared" si="5"/>
        <v>#DIV/0!</v>
      </c>
      <c r="J11" s="313">
        <v>24503231</v>
      </c>
      <c r="K11" s="313"/>
      <c r="L11" s="311">
        <f t="shared" si="0"/>
        <v>24503231</v>
      </c>
      <c r="M11" s="314">
        <f t="shared" si="1"/>
        <v>1.1495918291951127E-2</v>
      </c>
      <c r="N11" s="310">
        <v>5101019</v>
      </c>
      <c r="O11" s="310"/>
      <c r="P11" s="311">
        <f t="shared" si="2"/>
        <v>5101019</v>
      </c>
      <c r="Q11" s="314">
        <f t="shared" si="3"/>
        <v>4.7718655536930265E-3</v>
      </c>
      <c r="R11" s="132">
        <f t="shared" si="4"/>
        <v>29604250</v>
      </c>
      <c r="S11" s="315"/>
      <c r="T11" s="315"/>
      <c r="U11" s="315"/>
      <c r="V11" s="1028"/>
      <c r="X11" s="55"/>
    </row>
    <row r="12" spans="1:24">
      <c r="A12" s="273"/>
      <c r="B12" s="276">
        <f>+B11+1</f>
        <v>4</v>
      </c>
      <c r="C12" s="165" t="s">
        <v>793</v>
      </c>
      <c r="D12" s="165"/>
      <c r="E12" s="1029" t="s">
        <v>790</v>
      </c>
      <c r="F12" s="310"/>
      <c r="G12" s="310"/>
      <c r="H12" s="311">
        <f t="shared" ref="H12:H16" si="7">F12+G12</f>
        <v>0</v>
      </c>
      <c r="I12" s="312" t="e">
        <f t="shared" si="5"/>
        <v>#DIV/0!</v>
      </c>
      <c r="J12" s="313">
        <v>12646666</v>
      </c>
      <c r="K12" s="313"/>
      <c r="L12" s="311">
        <f t="shared" si="0"/>
        <v>12646666</v>
      </c>
      <c r="M12" s="314">
        <f t="shared" si="1"/>
        <v>5.9333007553818672E-3</v>
      </c>
      <c r="N12" s="310">
        <v>20958023</v>
      </c>
      <c r="O12" s="310"/>
      <c r="P12" s="311">
        <f t="shared" si="2"/>
        <v>20958023</v>
      </c>
      <c r="Q12" s="314">
        <f t="shared" si="3"/>
        <v>1.9605664677431349E-2</v>
      </c>
      <c r="R12" s="132">
        <f t="shared" si="4"/>
        <v>33604689</v>
      </c>
      <c r="S12" s="315">
        <v>2656911.7599999998</v>
      </c>
      <c r="T12" s="315">
        <v>611373.67000000004</v>
      </c>
      <c r="U12" s="315">
        <v>209710.67</v>
      </c>
      <c r="V12" s="1028">
        <v>2255248.7599999998</v>
      </c>
      <c r="X12" s="55"/>
    </row>
    <row r="13" spans="1:24">
      <c r="A13" s="273"/>
      <c r="B13" s="276">
        <f t="shared" si="6"/>
        <v>5</v>
      </c>
      <c r="C13" s="165" t="s">
        <v>794</v>
      </c>
      <c r="D13" s="165"/>
      <c r="E13" s="1029" t="s">
        <v>790</v>
      </c>
      <c r="F13" s="310"/>
      <c r="G13" s="310"/>
      <c r="H13" s="311">
        <f>F13+G13</f>
        <v>0</v>
      </c>
      <c r="I13" s="312" t="e">
        <f t="shared" si="5"/>
        <v>#DIV/0!</v>
      </c>
      <c r="J13" s="313"/>
      <c r="K13" s="313"/>
      <c r="L13" s="311">
        <f t="shared" si="0"/>
        <v>0</v>
      </c>
      <c r="M13" s="314">
        <f t="shared" si="1"/>
        <v>0</v>
      </c>
      <c r="N13" s="310"/>
      <c r="O13" s="310"/>
      <c r="P13" s="311">
        <f t="shared" si="2"/>
        <v>0</v>
      </c>
      <c r="Q13" s="314">
        <f t="shared" si="3"/>
        <v>0</v>
      </c>
      <c r="R13" s="132">
        <f t="shared" si="4"/>
        <v>0</v>
      </c>
      <c r="S13" s="315"/>
      <c r="T13" s="315"/>
      <c r="U13" s="315"/>
      <c r="V13" s="1028"/>
    </row>
    <row r="14" spans="1:24">
      <c r="A14" s="273"/>
      <c r="B14" s="276">
        <f t="shared" si="6"/>
        <v>6</v>
      </c>
      <c r="C14" s="165" t="s">
        <v>795</v>
      </c>
      <c r="D14" s="165"/>
      <c r="E14" s="1029" t="s">
        <v>790</v>
      </c>
      <c r="F14" s="310"/>
      <c r="G14" s="310"/>
      <c r="H14" s="311">
        <f t="shared" si="7"/>
        <v>0</v>
      </c>
      <c r="I14" s="312" t="e">
        <f t="shared" si="5"/>
        <v>#DIV/0!</v>
      </c>
      <c r="J14" s="313"/>
      <c r="K14" s="313"/>
      <c r="L14" s="311">
        <f t="shared" si="0"/>
        <v>0</v>
      </c>
      <c r="M14" s="314">
        <f>L14/$L$46</f>
        <v>0</v>
      </c>
      <c r="N14" s="310"/>
      <c r="O14" s="310"/>
      <c r="P14" s="311">
        <f t="shared" si="2"/>
        <v>0</v>
      </c>
      <c r="Q14" s="314">
        <f t="shared" si="3"/>
        <v>0</v>
      </c>
      <c r="R14" s="132">
        <f t="shared" si="4"/>
        <v>0</v>
      </c>
      <c r="S14" s="315"/>
      <c r="T14" s="315"/>
      <c r="U14" s="315"/>
      <c r="V14" s="1028"/>
      <c r="X14" s="55"/>
    </row>
    <row r="15" spans="1:24">
      <c r="A15" s="273"/>
      <c r="B15" s="276">
        <f t="shared" si="6"/>
        <v>7</v>
      </c>
      <c r="C15" s="165" t="s">
        <v>796</v>
      </c>
      <c r="D15" s="165"/>
      <c r="E15" s="1029" t="s">
        <v>790</v>
      </c>
      <c r="F15" s="310"/>
      <c r="G15" s="310"/>
      <c r="H15" s="311">
        <f t="shared" si="7"/>
        <v>0</v>
      </c>
      <c r="I15" s="312" t="e">
        <f>H15/$H$46</f>
        <v>#DIV/0!</v>
      </c>
      <c r="J15" s="313">
        <v>52731533</v>
      </c>
      <c r="K15" s="313"/>
      <c r="L15" s="311">
        <f t="shared" si="0"/>
        <v>52731533</v>
      </c>
      <c r="M15" s="314">
        <f>L15/$L$46</f>
        <v>2.4739488224117239E-2</v>
      </c>
      <c r="N15" s="310">
        <v>99236759</v>
      </c>
      <c r="O15" s="310"/>
      <c r="P15" s="311">
        <f t="shared" si="2"/>
        <v>99236759</v>
      </c>
      <c r="Q15" s="314">
        <f t="shared" ref="Q15" si="8">P15/$P$46</f>
        <v>9.2833308782468066E-2</v>
      </c>
      <c r="R15" s="132">
        <f t="shared" si="4"/>
        <v>151968292</v>
      </c>
      <c r="S15" s="315">
        <v>6459575.3600000003</v>
      </c>
      <c r="T15" s="315">
        <v>300799.07999999996</v>
      </c>
      <c r="U15" s="315">
        <v>67153.06</v>
      </c>
      <c r="V15" s="1028">
        <v>6225929.3399999999</v>
      </c>
      <c r="X15" s="55"/>
    </row>
    <row r="16" spans="1:24">
      <c r="A16" s="273"/>
      <c r="B16" s="276">
        <f t="shared" si="6"/>
        <v>8</v>
      </c>
      <c r="C16" s="165" t="s">
        <v>797</v>
      </c>
      <c r="D16" s="165"/>
      <c r="E16" s="1029" t="s">
        <v>790</v>
      </c>
      <c r="F16" s="310"/>
      <c r="G16" s="310"/>
      <c r="H16" s="311">
        <f t="shared" si="7"/>
        <v>0</v>
      </c>
      <c r="I16" s="312" t="e">
        <f>H16/$H$46</f>
        <v>#DIV/0!</v>
      </c>
      <c r="J16" s="313"/>
      <c r="K16" s="313"/>
      <c r="L16" s="311">
        <f t="shared" si="0"/>
        <v>0</v>
      </c>
      <c r="M16" s="314">
        <f>L16/$L$46</f>
        <v>0</v>
      </c>
      <c r="N16" s="310"/>
      <c r="O16" s="310"/>
      <c r="P16" s="311">
        <f t="shared" si="2"/>
        <v>0</v>
      </c>
      <c r="Q16" s="314">
        <f>P16/$P$46</f>
        <v>0</v>
      </c>
      <c r="R16" s="132">
        <f t="shared" si="4"/>
        <v>0</v>
      </c>
      <c r="S16" s="315"/>
      <c r="T16" s="315"/>
      <c r="U16" s="315"/>
      <c r="V16" s="1028"/>
      <c r="X16" s="55"/>
    </row>
    <row r="17" spans="1:24">
      <c r="A17" s="273"/>
      <c r="B17" s="276"/>
      <c r="C17" s="165"/>
      <c r="D17" s="165"/>
      <c r="E17" s="1029"/>
      <c r="F17" s="310"/>
      <c r="G17" s="310"/>
      <c r="V17" s="1030"/>
    </row>
    <row r="18" spans="1:24">
      <c r="A18" s="396" t="s">
        <v>798</v>
      </c>
      <c r="B18" s="1310" t="s">
        <v>799</v>
      </c>
      <c r="C18" s="1310"/>
      <c r="D18" s="1310"/>
      <c r="E18" s="1310"/>
      <c r="F18" s="310"/>
      <c r="G18" s="310"/>
      <c r="V18" s="1030"/>
    </row>
    <row r="19" spans="1:24">
      <c r="A19" s="273"/>
      <c r="B19" s="276">
        <v>9</v>
      </c>
      <c r="C19" s="165" t="s">
        <v>800</v>
      </c>
      <c r="D19" s="165"/>
      <c r="E19" s="1029" t="s">
        <v>790</v>
      </c>
      <c r="F19" s="310"/>
      <c r="G19" s="310"/>
      <c r="H19" s="311">
        <f>F17+G17</f>
        <v>0</v>
      </c>
      <c r="I19" s="312" t="e">
        <f>H19/$H$46</f>
        <v>#DIV/0!</v>
      </c>
      <c r="J19" s="313"/>
      <c r="K19" s="313"/>
      <c r="L19" s="311">
        <f>J19+K19</f>
        <v>0</v>
      </c>
      <c r="M19" s="314">
        <f>L19/$L$46</f>
        <v>0</v>
      </c>
      <c r="N19" s="310"/>
      <c r="O19" s="310"/>
      <c r="P19" s="311">
        <f>N19+O19</f>
        <v>0</v>
      </c>
      <c r="Q19" s="314">
        <f>P19/$P$46</f>
        <v>0</v>
      </c>
      <c r="R19" s="132">
        <f>H19+L19+P19</f>
        <v>0</v>
      </c>
      <c r="S19" s="315"/>
      <c r="T19" s="315"/>
      <c r="U19" s="315"/>
      <c r="V19" s="1028"/>
      <c r="X19" s="55"/>
    </row>
    <row r="20" spans="1:24">
      <c r="A20" s="273"/>
      <c r="B20" s="276">
        <v>10</v>
      </c>
      <c r="C20" s="165" t="s">
        <v>801</v>
      </c>
      <c r="D20" s="165"/>
      <c r="E20" s="1029" t="s">
        <v>790</v>
      </c>
      <c r="F20" s="310"/>
      <c r="G20" s="310"/>
      <c r="H20" s="311">
        <f>F18+G18</f>
        <v>0</v>
      </c>
      <c r="I20" s="312" t="e">
        <f>H20/$H$46</f>
        <v>#DIV/0!</v>
      </c>
      <c r="J20" s="313"/>
      <c r="K20" s="313"/>
      <c r="L20" s="311">
        <f>J20+K20</f>
        <v>0</v>
      </c>
      <c r="M20" s="314">
        <f>L20/$L$46</f>
        <v>0</v>
      </c>
      <c r="N20" s="310"/>
      <c r="O20" s="310"/>
      <c r="P20" s="311">
        <f>N20+O20</f>
        <v>0</v>
      </c>
      <c r="Q20" s="314">
        <f>P20/$P$46</f>
        <v>0</v>
      </c>
      <c r="R20" s="132">
        <f>H20+L20+P20</f>
        <v>0</v>
      </c>
      <c r="S20" s="315"/>
      <c r="T20" s="315"/>
      <c r="U20" s="315"/>
      <c r="V20" s="1028"/>
      <c r="X20" s="55"/>
    </row>
    <row r="21" spans="1:24">
      <c r="A21" s="273"/>
      <c r="B21" s="276">
        <v>11</v>
      </c>
      <c r="C21" s="165" t="s">
        <v>802</v>
      </c>
      <c r="D21" s="165"/>
      <c r="E21" s="1029" t="s">
        <v>790</v>
      </c>
      <c r="F21" s="310"/>
      <c r="G21" s="310"/>
      <c r="H21" s="311">
        <f>F19+G19</f>
        <v>0</v>
      </c>
      <c r="I21" s="312" t="e">
        <f>H21/$H$46</f>
        <v>#DIV/0!</v>
      </c>
      <c r="J21" s="313"/>
      <c r="K21" s="313"/>
      <c r="L21" s="311">
        <f>J21+K21</f>
        <v>0</v>
      </c>
      <c r="M21" s="314">
        <f>L21/$L$46</f>
        <v>0</v>
      </c>
      <c r="N21" s="310"/>
      <c r="O21" s="310"/>
      <c r="P21" s="311">
        <f>N21+O21</f>
        <v>0</v>
      </c>
      <c r="Q21" s="314">
        <f>P21/$P$46</f>
        <v>0</v>
      </c>
      <c r="R21" s="132">
        <f>H21+L21+P21</f>
        <v>0</v>
      </c>
      <c r="S21" s="315"/>
      <c r="T21" s="315"/>
      <c r="U21" s="315"/>
      <c r="V21" s="1028"/>
      <c r="X21" s="55"/>
    </row>
    <row r="22" spans="1:24">
      <c r="A22" s="273"/>
      <c r="B22" s="276">
        <v>12</v>
      </c>
      <c r="C22" s="165" t="s">
        <v>803</v>
      </c>
      <c r="D22" s="165"/>
      <c r="E22" s="1029" t="s">
        <v>790</v>
      </c>
      <c r="F22" s="310"/>
      <c r="G22" s="310"/>
      <c r="H22" s="311">
        <f>F20+G20</f>
        <v>0</v>
      </c>
      <c r="I22" s="312" t="e">
        <f>H22/$H$46</f>
        <v>#DIV/0!</v>
      </c>
      <c r="J22" s="313"/>
      <c r="K22" s="313"/>
      <c r="L22" s="311">
        <f>J22+K22</f>
        <v>0</v>
      </c>
      <c r="M22" s="314">
        <f>L22/$L$46</f>
        <v>0</v>
      </c>
      <c r="N22" s="310"/>
      <c r="O22" s="310"/>
      <c r="P22" s="311">
        <f>N22+O22</f>
        <v>0</v>
      </c>
      <c r="Q22" s="314">
        <f>P22/$P$46</f>
        <v>0</v>
      </c>
      <c r="R22" s="132">
        <f>H22+L22+P22</f>
        <v>0</v>
      </c>
      <c r="S22" s="315"/>
      <c r="T22" s="315"/>
      <c r="U22" s="315"/>
      <c r="V22" s="1028"/>
      <c r="X22" s="55"/>
    </row>
    <row r="23" spans="1:24">
      <c r="A23" s="273"/>
      <c r="B23" s="276">
        <v>13</v>
      </c>
      <c r="C23" s="165" t="s">
        <v>804</v>
      </c>
      <c r="D23" s="165"/>
      <c r="E23" s="1029"/>
      <c r="F23" s="310"/>
      <c r="G23" s="310"/>
      <c r="V23" s="1030"/>
    </row>
    <row r="24" spans="1:24">
      <c r="A24" s="273"/>
      <c r="B24" s="276"/>
      <c r="C24" s="285" t="s">
        <v>805</v>
      </c>
      <c r="D24" s="316" t="s">
        <v>806</v>
      </c>
      <c r="E24" s="1029" t="s">
        <v>790</v>
      </c>
      <c r="F24" s="310"/>
      <c r="G24" s="310"/>
      <c r="H24" s="311">
        <f>F21+G21</f>
        <v>0</v>
      </c>
      <c r="I24" s="312" t="e">
        <f>H24/$H$46</f>
        <v>#DIV/0!</v>
      </c>
      <c r="J24" s="313"/>
      <c r="K24" s="313"/>
      <c r="L24" s="311">
        <f>J24+K24</f>
        <v>0</v>
      </c>
      <c r="M24" s="314">
        <f>L24/$L$46</f>
        <v>0</v>
      </c>
      <c r="N24" s="310"/>
      <c r="O24" s="310"/>
      <c r="P24" s="311">
        <f>N24+O24</f>
        <v>0</v>
      </c>
      <c r="Q24" s="314">
        <f t="shared" ref="Q24:Q33" si="9">P24/$P$46</f>
        <v>0</v>
      </c>
      <c r="R24" s="132">
        <f t="shared" ref="R24:R30" si="10">H24+L24+P24</f>
        <v>0</v>
      </c>
      <c r="S24" s="315"/>
      <c r="T24" s="315"/>
      <c r="U24" s="315"/>
      <c r="V24" s="1028"/>
      <c r="X24" s="55"/>
    </row>
    <row r="25" spans="1:24">
      <c r="A25" s="273"/>
      <c r="B25" s="276"/>
      <c r="C25" s="285" t="s">
        <v>807</v>
      </c>
      <c r="D25" s="316" t="s">
        <v>551</v>
      </c>
      <c r="E25" s="1029" t="s">
        <v>790</v>
      </c>
      <c r="F25" s="310"/>
      <c r="G25" s="310"/>
      <c r="H25" s="311">
        <f t="shared" ref="H25:H30" si="11">F22+G22</f>
        <v>0</v>
      </c>
      <c r="I25" s="312" t="e">
        <f t="shared" ref="I25:I33" si="12">H25/$H$46</f>
        <v>#DIV/0!</v>
      </c>
      <c r="J25" s="313"/>
      <c r="K25" s="313"/>
      <c r="L25" s="311">
        <f t="shared" ref="L25:L30" si="13">J25+K25</f>
        <v>0</v>
      </c>
      <c r="M25" s="314">
        <f t="shared" ref="M25:M33" si="14">L25/$L$46</f>
        <v>0</v>
      </c>
      <c r="N25" s="310"/>
      <c r="O25" s="310"/>
      <c r="P25" s="311">
        <f t="shared" ref="P25:P30" si="15">N25+O25</f>
        <v>0</v>
      </c>
      <c r="Q25" s="314">
        <f t="shared" ref="Q25:Q30" si="16">P25/$P$46</f>
        <v>0</v>
      </c>
      <c r="R25" s="132">
        <f t="shared" si="10"/>
        <v>0</v>
      </c>
      <c r="S25" s="315"/>
      <c r="T25" s="315"/>
      <c r="U25" s="315"/>
      <c r="V25" s="1028"/>
      <c r="X25" s="55"/>
    </row>
    <row r="26" spans="1:24">
      <c r="A26" s="273"/>
      <c r="B26" s="276"/>
      <c r="C26" s="285" t="s">
        <v>808</v>
      </c>
      <c r="D26" s="316" t="s">
        <v>809</v>
      </c>
      <c r="E26" s="1029" t="s">
        <v>790</v>
      </c>
      <c r="F26" s="310"/>
      <c r="G26" s="310"/>
      <c r="H26" s="311">
        <f t="shared" si="11"/>
        <v>0</v>
      </c>
      <c r="I26" s="312" t="e">
        <f t="shared" si="12"/>
        <v>#DIV/0!</v>
      </c>
      <c r="J26" s="313"/>
      <c r="K26" s="313"/>
      <c r="L26" s="311">
        <f t="shared" si="13"/>
        <v>0</v>
      </c>
      <c r="M26" s="314">
        <f t="shared" si="14"/>
        <v>0</v>
      </c>
      <c r="N26" s="310"/>
      <c r="O26" s="310"/>
      <c r="P26" s="311">
        <f t="shared" si="15"/>
        <v>0</v>
      </c>
      <c r="Q26" s="314">
        <f t="shared" si="16"/>
        <v>0</v>
      </c>
      <c r="R26" s="132">
        <f t="shared" si="10"/>
        <v>0</v>
      </c>
      <c r="S26" s="315"/>
      <c r="T26" s="315"/>
      <c r="U26" s="315"/>
      <c r="V26" s="1028"/>
      <c r="X26" s="55"/>
    </row>
    <row r="27" spans="1:24">
      <c r="A27" s="273"/>
      <c r="B27" s="276"/>
      <c r="C27" s="285" t="s">
        <v>810</v>
      </c>
      <c r="D27" s="316" t="s">
        <v>811</v>
      </c>
      <c r="E27" s="1029" t="s">
        <v>790</v>
      </c>
      <c r="F27" s="310"/>
      <c r="G27" s="310"/>
      <c r="H27" s="311">
        <f t="shared" si="11"/>
        <v>0</v>
      </c>
      <c r="I27" s="312" t="e">
        <f t="shared" si="12"/>
        <v>#DIV/0!</v>
      </c>
      <c r="J27" s="313"/>
      <c r="K27" s="313"/>
      <c r="L27" s="311">
        <f t="shared" si="13"/>
        <v>0</v>
      </c>
      <c r="M27" s="314">
        <f t="shared" si="14"/>
        <v>0</v>
      </c>
      <c r="N27" s="310"/>
      <c r="O27" s="310"/>
      <c r="P27" s="311">
        <f t="shared" si="15"/>
        <v>0</v>
      </c>
      <c r="Q27" s="314">
        <f t="shared" si="16"/>
        <v>0</v>
      </c>
      <c r="R27" s="132">
        <f t="shared" si="10"/>
        <v>0</v>
      </c>
      <c r="S27" s="315"/>
      <c r="T27" s="315"/>
      <c r="U27" s="315"/>
      <c r="V27" s="1028"/>
      <c r="X27" s="55"/>
    </row>
    <row r="28" spans="1:24">
      <c r="A28" s="273"/>
      <c r="B28" s="276"/>
      <c r="C28" s="285" t="s">
        <v>812</v>
      </c>
      <c r="D28" s="316" t="s">
        <v>557</v>
      </c>
      <c r="E28" s="1029" t="s">
        <v>790</v>
      </c>
      <c r="F28" s="310"/>
      <c r="G28" s="310"/>
      <c r="H28" s="311">
        <f t="shared" si="11"/>
        <v>0</v>
      </c>
      <c r="I28" s="312" t="e">
        <f t="shared" si="12"/>
        <v>#DIV/0!</v>
      </c>
      <c r="J28" s="313"/>
      <c r="K28" s="313"/>
      <c r="L28" s="311">
        <f t="shared" si="13"/>
        <v>0</v>
      </c>
      <c r="M28" s="314">
        <f t="shared" si="14"/>
        <v>0</v>
      </c>
      <c r="N28" s="310"/>
      <c r="O28" s="310"/>
      <c r="P28" s="311">
        <f t="shared" si="15"/>
        <v>0</v>
      </c>
      <c r="Q28" s="314">
        <f t="shared" si="16"/>
        <v>0</v>
      </c>
      <c r="R28" s="132">
        <f t="shared" si="10"/>
        <v>0</v>
      </c>
      <c r="S28" s="315"/>
      <c r="T28" s="315"/>
      <c r="U28" s="315"/>
      <c r="V28" s="1028"/>
      <c r="X28" s="55"/>
    </row>
    <row r="29" spans="1:24">
      <c r="A29" s="273"/>
      <c r="B29" s="276"/>
      <c r="C29" s="285" t="s">
        <v>813</v>
      </c>
      <c r="D29" s="316" t="s">
        <v>814</v>
      </c>
      <c r="E29" s="1029" t="s">
        <v>790</v>
      </c>
      <c r="F29" s="310"/>
      <c r="G29" s="310"/>
      <c r="H29" s="311">
        <f t="shared" si="11"/>
        <v>0</v>
      </c>
      <c r="I29" s="312" t="e">
        <f t="shared" si="12"/>
        <v>#DIV/0!</v>
      </c>
      <c r="J29" s="313"/>
      <c r="K29" s="313"/>
      <c r="L29" s="311">
        <f t="shared" si="13"/>
        <v>0</v>
      </c>
      <c r="M29" s="314">
        <f t="shared" si="14"/>
        <v>0</v>
      </c>
      <c r="N29" s="310"/>
      <c r="O29" s="310"/>
      <c r="P29" s="311">
        <f t="shared" si="15"/>
        <v>0</v>
      </c>
      <c r="Q29" s="314">
        <f t="shared" si="16"/>
        <v>0</v>
      </c>
      <c r="R29" s="132">
        <f t="shared" si="10"/>
        <v>0</v>
      </c>
      <c r="S29" s="315"/>
      <c r="T29" s="315"/>
      <c r="U29" s="315"/>
      <c r="V29" s="1028"/>
      <c r="X29" s="55"/>
    </row>
    <row r="30" spans="1:24">
      <c r="A30" s="273"/>
      <c r="B30" s="276"/>
      <c r="C30" s="285" t="s">
        <v>815</v>
      </c>
      <c r="D30" s="316" t="s">
        <v>816</v>
      </c>
      <c r="E30" s="1029" t="s">
        <v>790</v>
      </c>
      <c r="F30" s="310"/>
      <c r="G30" s="310"/>
      <c r="H30" s="311">
        <f t="shared" si="11"/>
        <v>0</v>
      </c>
      <c r="I30" s="312" t="e">
        <f t="shared" si="12"/>
        <v>#DIV/0!</v>
      </c>
      <c r="J30" s="313"/>
      <c r="K30" s="313"/>
      <c r="L30" s="311">
        <f t="shared" si="13"/>
        <v>0</v>
      </c>
      <c r="M30" s="314">
        <f t="shared" si="14"/>
        <v>0</v>
      </c>
      <c r="N30" s="310"/>
      <c r="O30" s="310"/>
      <c r="P30" s="311">
        <f t="shared" si="15"/>
        <v>0</v>
      </c>
      <c r="Q30" s="314">
        <f t="shared" si="16"/>
        <v>0</v>
      </c>
      <c r="R30" s="132">
        <f t="shared" si="10"/>
        <v>0</v>
      </c>
      <c r="S30" s="315"/>
      <c r="T30" s="315"/>
      <c r="U30" s="315"/>
      <c r="V30" s="1028"/>
      <c r="X30" s="55"/>
    </row>
    <row r="31" spans="1:24">
      <c r="A31" s="273"/>
      <c r="B31" s="276"/>
      <c r="C31" s="165"/>
      <c r="D31" s="165"/>
      <c r="E31" s="316"/>
      <c r="F31" s="310"/>
      <c r="G31" s="310"/>
      <c r="H31" s="310"/>
      <c r="I31" s="317"/>
      <c r="J31" s="313"/>
      <c r="K31" s="313"/>
      <c r="L31" s="310"/>
      <c r="M31" s="318"/>
      <c r="N31" s="310"/>
      <c r="O31" s="310"/>
      <c r="P31" s="310"/>
      <c r="Q31" s="319"/>
      <c r="R31" s="126"/>
      <c r="S31" s="315"/>
      <c r="T31" s="315"/>
      <c r="U31" s="315"/>
      <c r="V31" s="1028"/>
      <c r="X31" s="55"/>
    </row>
    <row r="32" spans="1:24">
      <c r="A32" s="273"/>
      <c r="B32" s="9">
        <v>14</v>
      </c>
      <c r="C32" s="1031" t="s">
        <v>817</v>
      </c>
      <c r="D32" s="1031"/>
      <c r="E32" s="1029" t="s">
        <v>790</v>
      </c>
      <c r="F32" s="310"/>
      <c r="G32" s="310"/>
      <c r="H32" s="311">
        <f t="shared" ref="H32:H33" si="17">F29+G29</f>
        <v>0</v>
      </c>
      <c r="I32" s="312" t="e">
        <f t="shared" si="12"/>
        <v>#DIV/0!</v>
      </c>
      <c r="J32" s="313">
        <v>32201928</v>
      </c>
      <c r="K32" s="313"/>
      <c r="L32" s="311">
        <f t="shared" ref="L32:L33" si="18">J32+K32</f>
        <v>32201928</v>
      </c>
      <c r="M32" s="314">
        <f t="shared" si="14"/>
        <v>1.5107833458015932E-2</v>
      </c>
      <c r="N32" s="310">
        <v>15543276</v>
      </c>
      <c r="O32" s="310"/>
      <c r="P32" s="311">
        <f t="shared" ref="P32:P33" si="19">N32+O32</f>
        <v>15543276</v>
      </c>
      <c r="Q32" s="314">
        <f t="shared" si="9"/>
        <v>1.4540315049981883E-2</v>
      </c>
      <c r="R32" s="132">
        <f>H32+L32+P32</f>
        <v>47745204</v>
      </c>
      <c r="S32" s="315"/>
      <c r="T32" s="315"/>
      <c r="U32" s="315"/>
      <c r="V32" s="1028"/>
      <c r="X32" s="55"/>
    </row>
    <row r="33" spans="1:24">
      <c r="A33" s="273"/>
      <c r="B33" s="276">
        <v>15</v>
      </c>
      <c r="C33" s="165" t="s">
        <v>818</v>
      </c>
      <c r="D33" s="165"/>
      <c r="E33" s="1029" t="s">
        <v>790</v>
      </c>
      <c r="F33" s="310"/>
      <c r="G33" s="310"/>
      <c r="H33" s="311">
        <f t="shared" si="17"/>
        <v>0</v>
      </c>
      <c r="I33" s="312" t="e">
        <f t="shared" si="12"/>
        <v>#DIV/0!</v>
      </c>
      <c r="J33" s="313"/>
      <c r="K33" s="313"/>
      <c r="L33" s="311">
        <f t="shared" si="18"/>
        <v>0</v>
      </c>
      <c r="M33" s="314">
        <f t="shared" si="14"/>
        <v>0</v>
      </c>
      <c r="N33" s="310"/>
      <c r="O33" s="310"/>
      <c r="P33" s="311">
        <f t="shared" si="19"/>
        <v>0</v>
      </c>
      <c r="Q33" s="314">
        <f t="shared" si="9"/>
        <v>0</v>
      </c>
      <c r="R33" s="132">
        <f>H33+L33+P33</f>
        <v>0</v>
      </c>
      <c r="S33" s="315"/>
      <c r="T33" s="315"/>
      <c r="U33" s="315"/>
      <c r="V33" s="1028"/>
      <c r="X33" s="55"/>
    </row>
    <row r="34" spans="1:24">
      <c r="A34" s="273"/>
      <c r="B34" s="276"/>
      <c r="C34" s="165"/>
      <c r="D34" s="165"/>
      <c r="E34" s="1029"/>
      <c r="F34" s="310"/>
      <c r="G34" s="310"/>
      <c r="H34" s="310"/>
      <c r="I34" s="317"/>
      <c r="J34" s="313"/>
      <c r="K34" s="313"/>
      <c r="L34" s="310"/>
      <c r="M34" s="318"/>
      <c r="N34" s="310"/>
      <c r="O34" s="310"/>
      <c r="P34" s="310"/>
      <c r="Q34" s="319"/>
      <c r="R34" s="126"/>
      <c r="S34" s="315"/>
      <c r="T34" s="315"/>
      <c r="U34" s="315"/>
      <c r="V34" s="1028"/>
      <c r="X34" s="55"/>
    </row>
    <row r="35" spans="1:24" ht="13.5" thickBot="1">
      <c r="A35" s="1307" t="s">
        <v>819</v>
      </c>
      <c r="B35" s="1308"/>
      <c r="C35" s="1308"/>
      <c r="D35" s="1308"/>
      <c r="E35" s="1308"/>
      <c r="F35" s="133">
        <f>SUM(F9:F33)</f>
        <v>0</v>
      </c>
      <c r="G35" s="133">
        <f>SUM(G9:G33)</f>
        <v>0</v>
      </c>
      <c r="H35" s="133">
        <f>SUM(H9:H33)</f>
        <v>0</v>
      </c>
      <c r="I35" s="133"/>
      <c r="J35" s="133">
        <f>SUM(J9:J33)</f>
        <v>2133111763</v>
      </c>
      <c r="K35" s="133">
        <f>SUM(K9:K33)</f>
        <v>0</v>
      </c>
      <c r="L35" s="133">
        <f>SUM(L9:L33)</f>
        <v>2133111763</v>
      </c>
      <c r="M35" s="133"/>
      <c r="N35" s="133">
        <f>SUM(N9:N33)</f>
        <v>1069820785</v>
      </c>
      <c r="O35" s="133">
        <f>SUM(O9:O33)</f>
        <v>0</v>
      </c>
      <c r="P35" s="133">
        <f>SUM(P9:P33)</f>
        <v>1069820785</v>
      </c>
      <c r="Q35" s="133"/>
      <c r="R35" s="133">
        <f>SUM(R9:R33)</f>
        <v>3202932548</v>
      </c>
      <c r="S35" s="133">
        <f>SUM(S9:S33)</f>
        <v>197358113.02000001</v>
      </c>
      <c r="T35" s="133">
        <f>SUM(T9:T33)</f>
        <v>61172405.479999997</v>
      </c>
      <c r="U35" s="133">
        <f>SUM(U9:U33)</f>
        <v>47745204.720000014</v>
      </c>
      <c r="V35" s="1032">
        <f>SUM(V9:V33)</f>
        <v>183930912.25999999</v>
      </c>
      <c r="X35" s="55"/>
    </row>
    <row r="36" spans="1:24" ht="13.5" thickTop="1">
      <c r="A36" s="273"/>
      <c r="B36" s="276"/>
      <c r="C36" s="165"/>
      <c r="D36" s="165"/>
      <c r="E36" s="316"/>
      <c r="F36" s="310"/>
      <c r="G36" s="310"/>
      <c r="H36" s="310"/>
      <c r="I36" s="317"/>
      <c r="J36" s="313"/>
      <c r="K36" s="313"/>
      <c r="L36" s="310"/>
      <c r="M36" s="318"/>
      <c r="N36" s="310"/>
      <c r="O36" s="310"/>
      <c r="P36" s="310"/>
      <c r="Q36" s="319"/>
      <c r="R36" s="126"/>
      <c r="S36" s="315"/>
      <c r="T36" s="315"/>
      <c r="U36" s="315"/>
      <c r="V36" s="1028"/>
      <c r="X36" s="55"/>
    </row>
    <row r="37" spans="1:24">
      <c r="A37" s="273"/>
      <c r="B37" s="276">
        <v>16</v>
      </c>
      <c r="C37" s="165" t="s">
        <v>820</v>
      </c>
      <c r="D37" s="165"/>
      <c r="E37" s="1029" t="s">
        <v>790</v>
      </c>
      <c r="F37" s="310"/>
      <c r="G37" s="310"/>
      <c r="H37" s="311">
        <f>F37+G37</f>
        <v>0</v>
      </c>
      <c r="I37" s="312" t="e">
        <f>H37/$H$46</f>
        <v>#DIV/0!</v>
      </c>
      <c r="J37" s="313"/>
      <c r="K37" s="313"/>
      <c r="L37" s="311">
        <f t="shared" ref="L37" si="20">J37+K37</f>
        <v>0</v>
      </c>
      <c r="M37" s="314">
        <f>L37/$L$46</f>
        <v>0</v>
      </c>
      <c r="N37" s="310"/>
      <c r="O37" s="310"/>
      <c r="P37" s="311">
        <f>N37+O37</f>
        <v>0</v>
      </c>
      <c r="Q37" s="314">
        <f t="shared" ref="Q37" si="21">P37/$P$46</f>
        <v>0</v>
      </c>
      <c r="R37" s="132">
        <f>H37+L37+P37</f>
        <v>0</v>
      </c>
      <c r="S37" s="315"/>
      <c r="T37" s="315"/>
      <c r="U37" s="315"/>
      <c r="V37" s="1028"/>
      <c r="X37" s="55"/>
    </row>
    <row r="38" spans="1:24">
      <c r="A38" s="1033"/>
      <c r="B38" s="52"/>
      <c r="C38" s="52"/>
      <c r="D38" s="52"/>
      <c r="E38" s="1034"/>
      <c r="F38" s="320"/>
      <c r="G38" s="320"/>
      <c r="H38" s="320"/>
      <c r="I38" s="321"/>
      <c r="J38" s="313"/>
      <c r="K38" s="313"/>
      <c r="L38" s="313"/>
      <c r="M38" s="321"/>
      <c r="N38" s="310"/>
      <c r="O38" s="310"/>
      <c r="P38" s="310"/>
      <c r="Q38" s="321"/>
      <c r="R38" s="127"/>
      <c r="S38" s="315"/>
      <c r="T38" s="315"/>
      <c r="U38" s="315"/>
      <c r="V38" s="1028"/>
    </row>
    <row r="39" spans="1:24" ht="13.5" thickBot="1">
      <c r="A39" s="1307" t="s">
        <v>821</v>
      </c>
      <c r="B39" s="1308"/>
      <c r="C39" s="1308"/>
      <c r="D39" s="1308"/>
      <c r="E39" s="1308"/>
      <c r="F39" s="133">
        <f>F35+F37</f>
        <v>0</v>
      </c>
      <c r="G39" s="133">
        <f>G35+G37</f>
        <v>0</v>
      </c>
      <c r="H39" s="133">
        <f>H35+H37</f>
        <v>0</v>
      </c>
      <c r="I39" s="133"/>
      <c r="J39" s="133">
        <f>J35+J37</f>
        <v>2133111763</v>
      </c>
      <c r="K39" s="133">
        <f>K35+K37</f>
        <v>0</v>
      </c>
      <c r="L39" s="133">
        <f>L35+L37</f>
        <v>2133111763</v>
      </c>
      <c r="M39" s="133"/>
      <c r="N39" s="133">
        <f t="shared" ref="N39:R39" si="22">N35+N37</f>
        <v>1069820785</v>
      </c>
      <c r="O39" s="133">
        <f t="shared" si="22"/>
        <v>0</v>
      </c>
      <c r="P39" s="133">
        <f t="shared" si="22"/>
        <v>1069820785</v>
      </c>
      <c r="Q39" s="133"/>
      <c r="R39" s="133">
        <f t="shared" si="22"/>
        <v>3202932548</v>
      </c>
      <c r="S39" s="133">
        <f>S35+S37</f>
        <v>197358113.02000001</v>
      </c>
      <c r="T39" s="133">
        <f>T35+T37</f>
        <v>61172405.479999997</v>
      </c>
      <c r="U39" s="133">
        <f>U35+U37</f>
        <v>47745204.720000014</v>
      </c>
      <c r="V39" s="1032">
        <f>V35+V37</f>
        <v>183930912.25999999</v>
      </c>
      <c r="X39" s="55"/>
    </row>
    <row r="40" spans="1:24" ht="13.5" thickTop="1">
      <c r="A40" s="1035" t="s">
        <v>822</v>
      </c>
      <c r="B40" s="129"/>
      <c r="C40" s="129"/>
      <c r="D40" s="129"/>
      <c r="E40" s="1029" t="s">
        <v>790</v>
      </c>
      <c r="F40" s="320"/>
      <c r="G40" s="320"/>
      <c r="H40" s="311">
        <f>F40+G40</f>
        <v>0</v>
      </c>
      <c r="I40" s="320"/>
      <c r="J40" s="313">
        <v>1639057</v>
      </c>
      <c r="K40" s="313"/>
      <c r="L40" s="311">
        <f>J40+K40</f>
        <v>1639057</v>
      </c>
      <c r="M40" s="320"/>
      <c r="N40" s="310">
        <v>842022</v>
      </c>
      <c r="O40" s="310"/>
      <c r="P40" s="311">
        <f>N40+O40</f>
        <v>842022</v>
      </c>
      <c r="Q40" s="320"/>
      <c r="R40" s="132">
        <f>H40+L40+P40</f>
        <v>2481079</v>
      </c>
      <c r="S40" s="54"/>
      <c r="T40" s="54"/>
      <c r="U40" s="54"/>
      <c r="V40" s="408"/>
    </row>
    <row r="41" spans="1:24">
      <c r="A41" s="1035" t="s">
        <v>823</v>
      </c>
      <c r="B41" s="129"/>
      <c r="C41" s="129"/>
      <c r="D41" s="129"/>
      <c r="E41" s="1029" t="s">
        <v>790</v>
      </c>
      <c r="F41" s="320"/>
      <c r="G41" s="320"/>
      <c r="H41" s="311">
        <f>F41+G41</f>
        <v>0</v>
      </c>
      <c r="I41" s="320"/>
      <c r="J41" s="313"/>
      <c r="K41" s="313"/>
      <c r="L41" s="311">
        <f>J41+K41</f>
        <v>0</v>
      </c>
      <c r="M41" s="320"/>
      <c r="N41" s="310"/>
      <c r="O41" s="310"/>
      <c r="P41" s="311">
        <f>N41+O41</f>
        <v>0</v>
      </c>
      <c r="Q41" s="320"/>
      <c r="R41" s="132">
        <f>H41+L41+P41</f>
        <v>0</v>
      </c>
      <c r="S41" s="54"/>
      <c r="T41" s="54"/>
      <c r="U41" s="54"/>
      <c r="V41" s="408"/>
    </row>
    <row r="42" spans="1:24">
      <c r="A42" s="1035" t="s">
        <v>207</v>
      </c>
      <c r="B42" s="129"/>
      <c r="C42" s="129"/>
      <c r="D42" s="129"/>
      <c r="E42" s="1029" t="s">
        <v>790</v>
      </c>
      <c r="F42" s="320"/>
      <c r="G42" s="320"/>
      <c r="H42" s="311">
        <f>F42+G42</f>
        <v>0</v>
      </c>
      <c r="I42" s="320"/>
      <c r="J42" s="313">
        <f>439+2</f>
        <v>441</v>
      </c>
      <c r="K42" s="313"/>
      <c r="L42" s="311">
        <f>J42+K42</f>
        <v>441</v>
      </c>
      <c r="M42" s="320"/>
      <c r="N42" s="310">
        <f>827-2</f>
        <v>825</v>
      </c>
      <c r="O42" s="310"/>
      <c r="P42" s="311">
        <f>N42+O42</f>
        <v>825</v>
      </c>
      <c r="Q42" s="320"/>
      <c r="R42" s="132">
        <f>H42+L42+P42</f>
        <v>1266</v>
      </c>
      <c r="S42" s="54"/>
      <c r="T42" s="54"/>
      <c r="U42" s="54"/>
      <c r="V42" s="408"/>
    </row>
    <row r="43" spans="1:24" ht="13.5" thickBot="1">
      <c r="A43" s="1307" t="s">
        <v>824</v>
      </c>
      <c r="B43" s="1308"/>
      <c r="C43" s="1308"/>
      <c r="D43" s="1308"/>
      <c r="E43" s="1308"/>
      <c r="F43" s="133">
        <f>(SUM(F40:F42))</f>
        <v>0</v>
      </c>
      <c r="G43" s="133">
        <f>(SUM(G40:G42))</f>
        <v>0</v>
      </c>
      <c r="H43" s="133">
        <f>(SUM(H40:H42))</f>
        <v>0</v>
      </c>
      <c r="I43" s="56"/>
      <c r="J43" s="133">
        <f>(SUM(J40:J42))</f>
        <v>1639498</v>
      </c>
      <c r="K43" s="133">
        <f>(SUM(K40:K42))</f>
        <v>0</v>
      </c>
      <c r="L43" s="133">
        <f>(SUM(L40:L42))</f>
        <v>1639498</v>
      </c>
      <c r="M43" s="56"/>
      <c r="N43" s="133">
        <f>(SUM(N40:N42))</f>
        <v>842847</v>
      </c>
      <c r="O43" s="133">
        <f>(SUM(O40:O42))</f>
        <v>0</v>
      </c>
      <c r="P43" s="133">
        <f>(SUM(P40:P42))</f>
        <v>842847</v>
      </c>
      <c r="Q43" s="56"/>
      <c r="R43" s="133">
        <f>(SUM(R40:R42))</f>
        <v>2482345</v>
      </c>
      <c r="S43" s="54"/>
      <c r="T43" s="54"/>
      <c r="U43" s="54"/>
      <c r="V43" s="408"/>
    </row>
    <row r="44" spans="1:24" ht="13.5" thickTop="1">
      <c r="A44" s="1033"/>
      <c r="B44" s="52"/>
      <c r="C44" s="52"/>
      <c r="D44" s="52"/>
      <c r="E44" s="1036"/>
      <c r="F44" s="320"/>
      <c r="G44" s="320"/>
      <c r="H44" s="320"/>
      <c r="I44" s="1037"/>
      <c r="J44" s="320"/>
      <c r="K44" s="320"/>
      <c r="L44" s="320"/>
      <c r="M44" s="52"/>
      <c r="N44" s="320"/>
      <c r="O44" s="320"/>
      <c r="P44" s="320"/>
      <c r="Q44" s="52"/>
      <c r="R44" s="320"/>
      <c r="S44" s="52"/>
      <c r="T44" s="52"/>
      <c r="U44" s="52"/>
      <c r="V44" s="1030"/>
    </row>
    <row r="45" spans="1:24" hidden="1">
      <c r="A45" s="1038" t="s">
        <v>825</v>
      </c>
      <c r="B45" s="1039"/>
      <c r="C45" s="1039"/>
      <c r="D45" s="1039"/>
      <c r="E45" s="1036"/>
      <c r="F45" s="322"/>
      <c r="G45" s="322"/>
      <c r="H45" s="322"/>
      <c r="I45" s="1037"/>
      <c r="J45" s="322"/>
      <c r="K45" s="322"/>
      <c r="L45" s="322"/>
      <c r="M45" s="52"/>
      <c r="N45" s="322"/>
      <c r="O45" s="322"/>
      <c r="P45" s="322"/>
      <c r="Q45" s="52"/>
      <c r="R45" s="322"/>
      <c r="S45" s="52"/>
      <c r="T45" s="52"/>
      <c r="U45" s="52"/>
      <c r="V45" s="1030"/>
    </row>
    <row r="46" spans="1:24" ht="13.5" thickBot="1">
      <c r="A46" s="1305" t="s">
        <v>826</v>
      </c>
      <c r="B46" s="1306"/>
      <c r="C46" s="1306"/>
      <c r="D46" s="1306"/>
      <c r="E46" s="1306"/>
      <c r="F46" s="1040">
        <f>+F39+F43</f>
        <v>0</v>
      </c>
      <c r="G46" s="1040">
        <f>+G39+G43</f>
        <v>0</v>
      </c>
      <c r="H46" s="1040">
        <f>+H39+H43</f>
        <v>0</v>
      </c>
      <c r="I46" s="1041"/>
      <c r="J46" s="1042">
        <f>+J39-J43</f>
        <v>2131472265</v>
      </c>
      <c r="K46" s="1043">
        <f>+K39+K43</f>
        <v>0</v>
      </c>
      <c r="L46" s="1042">
        <f>+L39-L43</f>
        <v>2131472265</v>
      </c>
      <c r="M46" s="1044"/>
      <c r="N46" s="1042">
        <f>+N39-N43</f>
        <v>1068977938</v>
      </c>
      <c r="O46" s="1045">
        <f t="shared" ref="O46" si="23">+O39+O43</f>
        <v>0</v>
      </c>
      <c r="P46" s="1042">
        <f>+P39-P43</f>
        <v>1068977938</v>
      </c>
      <c r="Q46" s="1046"/>
      <c r="R46" s="1042">
        <f>+R39-R43</f>
        <v>3200450203</v>
      </c>
      <c r="S46" s="505"/>
      <c r="T46" s="505"/>
      <c r="U46" s="505"/>
      <c r="V46" s="1047"/>
    </row>
    <row r="47" spans="1:24">
      <c r="E47" s="323"/>
      <c r="F47" s="315"/>
      <c r="G47" s="315"/>
      <c r="H47" s="315"/>
      <c r="I47" s="315"/>
      <c r="J47" s="324"/>
      <c r="K47" s="324"/>
      <c r="L47" s="324"/>
      <c r="M47" s="315"/>
      <c r="N47" s="315"/>
      <c r="O47" s="315"/>
      <c r="P47" s="315"/>
      <c r="Q47" s="315"/>
      <c r="R47" s="315"/>
      <c r="V47" s="52"/>
    </row>
    <row r="48" spans="1:24">
      <c r="V48" s="82" t="s">
        <v>101</v>
      </c>
    </row>
    <row r="49" spans="1:24">
      <c r="D49" s="418" t="s">
        <v>509</v>
      </c>
      <c r="R49" s="13"/>
    </row>
    <row r="50" spans="1:24">
      <c r="C50" s="419">
        <v>1</v>
      </c>
      <c r="D50" s="71" t="s">
        <v>827</v>
      </c>
      <c r="R50" s="53"/>
    </row>
    <row r="51" spans="1:24">
      <c r="C51" s="419">
        <v>2</v>
      </c>
      <c r="D51" s="71" t="str">
        <f>'Exh 8-Claims'!B56</f>
        <v>A "Not Applicable," “N/A,” "NONE," or "NlL" phrase should be indicated in the schedules or sheets that do not apply or are not suitable to the Company. </v>
      </c>
    </row>
    <row r="52" spans="1:24">
      <c r="C52" s="419">
        <v>3</v>
      </c>
      <c r="D52" s="71" t="str">
        <f>'Exh 8-Claims'!B57</f>
        <v>Any schedule not in accordance with the prescribed format, wrong data entry, missing details, information, and incomplete information/s shall be subject to penalties as specified under CL 2014-15.</v>
      </c>
      <c r="E52"/>
      <c r="R52" s="55"/>
    </row>
    <row r="53" spans="1:24">
      <c r="A53" s="594"/>
      <c r="B53" s="594"/>
      <c r="C53" s="419"/>
      <c r="D53" s="71"/>
      <c r="E53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959"/>
      <c r="S53" s="594"/>
      <c r="T53" s="594"/>
      <c r="U53" s="594"/>
      <c r="V53" s="594"/>
      <c r="W53" s="594"/>
      <c r="X53" s="594"/>
    </row>
    <row r="54" spans="1:24">
      <c r="A54" s="594"/>
      <c r="B54" s="594"/>
      <c r="C54" s="419"/>
      <c r="D54" s="71"/>
      <c r="E5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</row>
    <row r="55" spans="1:24">
      <c r="A55" s="594"/>
      <c r="B55" s="594"/>
      <c r="C55" s="419"/>
      <c r="D55" s="71"/>
      <c r="E55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  <c r="T55" s="594"/>
      <c r="U55" s="594"/>
      <c r="V55" s="594"/>
      <c r="W55" s="594"/>
      <c r="X55" s="594"/>
    </row>
    <row r="56" spans="1:24">
      <c r="A56" s="594"/>
      <c r="B56" s="594"/>
      <c r="C56" s="419"/>
      <c r="D56" s="71"/>
      <c r="E56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</row>
  </sheetData>
  <mergeCells count="17">
    <mergeCell ref="A7:D7"/>
    <mergeCell ref="A46:E46"/>
    <mergeCell ref="A39:E39"/>
    <mergeCell ref="A43:E43"/>
    <mergeCell ref="A35:E35"/>
    <mergeCell ref="B8:E8"/>
    <mergeCell ref="B18:E18"/>
    <mergeCell ref="A1:V1"/>
    <mergeCell ref="A2:V2"/>
    <mergeCell ref="F3:R3"/>
    <mergeCell ref="S3:V3"/>
    <mergeCell ref="F4:R4"/>
    <mergeCell ref="E3:E6"/>
    <mergeCell ref="F5:I5"/>
    <mergeCell ref="J5:M5"/>
    <mergeCell ref="N5:Q5"/>
    <mergeCell ref="A3:D6"/>
  </mergeCells>
  <hyperlinks>
    <hyperlink ref="V48" location="'CONTENTS'!A1" display="CONTENTS!A1" xr:uid="{6D9CE89E-CB08-4F93-A521-5D2BBFA217AA}"/>
  </hyperlinks>
  <printOptions horizontalCentered="1" verticalCentered="1" gridLines="1"/>
  <pageMargins left="0.19685039370078741" right="0.19685039370078741" top="0.98425196850393704" bottom="0.98425196850393704" header="0.51181102362204722" footer="0.51181102362204722"/>
  <pageSetup paperSize="14" scale="56" orientation="landscape" r:id="rId1"/>
  <headerFooter alignWithMargins="0">
    <oddFooter>&amp;RPage 11_SCH1_ ITF_PN</oddFooter>
  </headerFooter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41"/>
  </sheetPr>
  <dimension ref="A1:R52"/>
  <sheetViews>
    <sheetView zoomScaleNormal="100" workbookViewId="0">
      <pane ySplit="6" topLeftCell="A7" activePane="bottomLeft" state="frozen"/>
      <selection activeCell="Q28" sqref="Q28"/>
      <selection pane="bottomLeft" activeCell="Q28" sqref="Q28"/>
    </sheetView>
  </sheetViews>
  <sheetFormatPr defaultColWidth="8.85546875" defaultRowHeight="12.75"/>
  <cols>
    <col min="1" max="1" width="26.140625" customWidth="1"/>
    <col min="2" max="2" width="15.85546875" customWidth="1"/>
    <col min="3" max="5" width="14.7109375" style="19" customWidth="1"/>
    <col min="6" max="6" width="15.7109375" style="19" customWidth="1"/>
    <col min="7" max="10" width="12.7109375" customWidth="1"/>
    <col min="18" max="18" width="15" bestFit="1" customWidth="1"/>
  </cols>
  <sheetData>
    <row r="1" spans="1:10" ht="30" customHeight="1" thickBot="1">
      <c r="A1" s="1228" t="str">
        <f>'1-ITF'!A1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</row>
    <row r="2" spans="1:10" ht="29.45" customHeight="1" thickBot="1">
      <c r="A2" s="1245" t="s">
        <v>828</v>
      </c>
      <c r="B2" s="1230"/>
      <c r="C2" s="1230"/>
      <c r="D2" s="1230"/>
      <c r="E2" s="1230"/>
      <c r="F2" s="1230"/>
      <c r="G2" s="1230"/>
      <c r="H2" s="1230"/>
      <c r="I2" s="1230"/>
      <c r="J2" s="1231"/>
    </row>
    <row r="3" spans="1:10" s="4" customFormat="1" ht="21" customHeight="1">
      <c r="A3" s="1315" t="s">
        <v>829</v>
      </c>
      <c r="B3" s="1317" t="s">
        <v>830</v>
      </c>
      <c r="C3" s="1313" t="s">
        <v>771</v>
      </c>
      <c r="D3" s="1313"/>
      <c r="E3" s="1313"/>
      <c r="F3" s="1313"/>
      <c r="G3" s="1247" t="s">
        <v>772</v>
      </c>
      <c r="H3" s="1247"/>
      <c r="I3" s="1247"/>
      <c r="J3" s="1314"/>
    </row>
    <row r="4" spans="1:10" s="4" customFormat="1">
      <c r="A4" s="1316"/>
      <c r="B4" s="1318"/>
      <c r="C4" s="1311" t="s">
        <v>773</v>
      </c>
      <c r="D4" s="1311"/>
      <c r="E4" s="1311"/>
      <c r="F4" s="1312"/>
      <c r="G4" s="111" t="s">
        <v>774</v>
      </c>
      <c r="H4" s="108" t="s">
        <v>775</v>
      </c>
      <c r="I4" s="108" t="s">
        <v>775</v>
      </c>
      <c r="J4" s="325" t="s">
        <v>776</v>
      </c>
    </row>
    <row r="5" spans="1:10" s="4" customFormat="1">
      <c r="A5" s="1316"/>
      <c r="B5" s="1318"/>
      <c r="C5" s="326" t="s">
        <v>831</v>
      </c>
      <c r="D5" s="327" t="s">
        <v>778</v>
      </c>
      <c r="E5" s="327" t="s">
        <v>779</v>
      </c>
      <c r="F5" s="327" t="s">
        <v>315</v>
      </c>
      <c r="G5" s="328" t="s">
        <v>783</v>
      </c>
      <c r="H5" s="328" t="s">
        <v>784</v>
      </c>
      <c r="I5" s="328" t="s">
        <v>785</v>
      </c>
      <c r="J5" s="329" t="s">
        <v>783</v>
      </c>
    </row>
    <row r="6" spans="1:10" s="4" customFormat="1" ht="13.5" customHeight="1" thickBot="1">
      <c r="A6" s="750" t="s">
        <v>623</v>
      </c>
      <c r="B6" s="732" t="s">
        <v>624</v>
      </c>
      <c r="C6" s="727" t="s">
        <v>625</v>
      </c>
      <c r="D6" s="727" t="s">
        <v>626</v>
      </c>
      <c r="E6" s="727" t="s">
        <v>627</v>
      </c>
      <c r="F6" s="718" t="s">
        <v>669</v>
      </c>
      <c r="G6" s="718" t="s">
        <v>670</v>
      </c>
      <c r="H6" s="718" t="s">
        <v>671</v>
      </c>
      <c r="I6" s="718" t="s">
        <v>672</v>
      </c>
      <c r="J6" s="732" t="s">
        <v>712</v>
      </c>
    </row>
    <row r="7" spans="1:10" s="4" customFormat="1" ht="13.5" customHeight="1">
      <c r="A7" s="102" t="s">
        <v>832</v>
      </c>
      <c r="B7" s="1"/>
      <c r="C7" s="330"/>
      <c r="D7" s="330"/>
      <c r="E7" s="330"/>
      <c r="F7" s="330"/>
      <c r="G7" s="331"/>
      <c r="H7" s="331"/>
      <c r="I7" s="331"/>
      <c r="J7" s="332"/>
    </row>
    <row r="8" spans="1:10">
      <c r="A8" s="302" t="s">
        <v>541</v>
      </c>
      <c r="B8" s="165"/>
      <c r="C8" s="26"/>
      <c r="D8" s="26"/>
      <c r="E8" s="26"/>
      <c r="F8" s="26"/>
      <c r="G8" s="26"/>
      <c r="H8" s="26"/>
      <c r="I8" s="26"/>
      <c r="J8" s="134"/>
    </row>
    <row r="9" spans="1:10">
      <c r="A9" s="343">
        <v>1</v>
      </c>
      <c r="B9" s="344"/>
      <c r="C9" s="26"/>
      <c r="D9" s="26"/>
      <c r="E9" s="26"/>
      <c r="F9" s="26"/>
      <c r="G9" s="26"/>
      <c r="H9" s="26"/>
      <c r="I9" s="26"/>
      <c r="J9" s="134"/>
    </row>
    <row r="10" spans="1:10">
      <c r="A10" s="343">
        <v>2</v>
      </c>
      <c r="B10" s="344"/>
      <c r="C10" s="26"/>
      <c r="D10" s="26"/>
      <c r="E10" s="26"/>
      <c r="F10" s="26"/>
      <c r="G10" s="26"/>
      <c r="H10" s="26"/>
      <c r="I10" s="26"/>
      <c r="J10" s="134"/>
    </row>
    <row r="11" spans="1:10" ht="12.75" customHeight="1">
      <c r="A11" s="302" t="s">
        <v>833</v>
      </c>
      <c r="B11" s="165"/>
      <c r="C11" s="26"/>
      <c r="D11" s="26"/>
      <c r="E11" s="26"/>
      <c r="F11" s="26"/>
      <c r="G11" s="26"/>
      <c r="H11" s="26"/>
      <c r="I11" s="26"/>
      <c r="J11" s="134"/>
    </row>
    <row r="12" spans="1:10" ht="12.75" customHeight="1">
      <c r="A12" s="343">
        <v>1</v>
      </c>
      <c r="B12" s="344"/>
      <c r="C12" s="26"/>
      <c r="D12" s="26"/>
      <c r="E12" s="26"/>
      <c r="F12" s="26"/>
      <c r="G12" s="26"/>
      <c r="H12" s="26"/>
      <c r="I12" s="26"/>
      <c r="J12" s="134"/>
    </row>
    <row r="13" spans="1:10" ht="12.75" customHeight="1">
      <c r="A13" s="343">
        <v>2</v>
      </c>
      <c r="B13" s="344"/>
      <c r="C13" s="26"/>
      <c r="D13" s="26"/>
      <c r="E13" s="26"/>
      <c r="F13" s="26"/>
      <c r="G13" s="26"/>
      <c r="H13" s="26"/>
      <c r="I13" s="26"/>
      <c r="J13" s="134"/>
    </row>
    <row r="14" spans="1:10">
      <c r="A14" s="302" t="s">
        <v>545</v>
      </c>
      <c r="B14" s="165"/>
      <c r="C14" s="26"/>
      <c r="D14" s="26"/>
      <c r="E14" s="26"/>
      <c r="F14" s="26"/>
      <c r="G14" s="26"/>
      <c r="H14" s="26"/>
      <c r="I14" s="26"/>
      <c r="J14" s="134"/>
    </row>
    <row r="15" spans="1:10">
      <c r="A15" s="343">
        <v>1</v>
      </c>
      <c r="B15" s="344"/>
      <c r="C15" s="26"/>
      <c r="D15" s="26"/>
      <c r="E15" s="26"/>
      <c r="F15" s="26"/>
      <c r="G15" s="26"/>
      <c r="H15" s="26"/>
      <c r="I15" s="26"/>
      <c r="J15" s="134"/>
    </row>
    <row r="16" spans="1:10">
      <c r="A16" s="343">
        <v>2</v>
      </c>
      <c r="B16" s="344"/>
      <c r="C16" s="26"/>
      <c r="D16" s="26"/>
      <c r="E16" s="26"/>
      <c r="F16" s="26"/>
      <c r="G16" s="26"/>
      <c r="H16" s="26"/>
      <c r="I16" s="26"/>
      <c r="J16" s="134"/>
    </row>
    <row r="17" spans="1:10">
      <c r="A17" s="302" t="s">
        <v>834</v>
      </c>
      <c r="B17" s="165"/>
      <c r="C17" s="26"/>
      <c r="D17" s="26"/>
      <c r="E17" s="26"/>
      <c r="F17" s="26"/>
      <c r="G17" s="26"/>
      <c r="H17" s="26"/>
      <c r="I17" s="26"/>
      <c r="J17" s="134"/>
    </row>
    <row r="18" spans="1:10">
      <c r="A18" s="343">
        <v>1</v>
      </c>
      <c r="B18" s="344"/>
      <c r="C18" s="26"/>
      <c r="D18" s="26"/>
      <c r="E18" s="26"/>
      <c r="F18" s="26"/>
      <c r="G18" s="26"/>
      <c r="H18" s="26"/>
      <c r="I18" s="26"/>
      <c r="J18" s="134"/>
    </row>
    <row r="19" spans="1:10">
      <c r="A19" s="343">
        <v>2</v>
      </c>
      <c r="B19" s="344"/>
      <c r="C19" s="26"/>
      <c r="D19" s="26"/>
      <c r="E19" s="26"/>
      <c r="F19" s="26"/>
      <c r="G19" s="26"/>
      <c r="H19" s="26"/>
      <c r="I19" s="26"/>
      <c r="J19" s="134"/>
    </row>
    <row r="20" spans="1:10">
      <c r="A20" s="302" t="s">
        <v>549</v>
      </c>
      <c r="B20" s="165"/>
      <c r="C20" s="26"/>
      <c r="D20" s="26"/>
      <c r="E20" s="26"/>
      <c r="F20" s="26"/>
      <c r="G20" s="26"/>
      <c r="H20" s="26"/>
      <c r="I20" s="26"/>
      <c r="J20" s="134"/>
    </row>
    <row r="21" spans="1:10">
      <c r="A21" s="343">
        <v>1</v>
      </c>
      <c r="B21" s="344"/>
      <c r="C21" s="26"/>
      <c r="D21" s="26"/>
      <c r="E21" s="26"/>
      <c r="F21" s="26"/>
      <c r="G21" s="26"/>
      <c r="H21" s="26"/>
      <c r="I21" s="26"/>
      <c r="J21" s="134"/>
    </row>
    <row r="22" spans="1:10">
      <c r="A22" s="343">
        <v>2</v>
      </c>
      <c r="B22" s="344"/>
      <c r="C22" s="26"/>
      <c r="D22" s="26"/>
      <c r="E22" s="26"/>
      <c r="F22" s="26"/>
      <c r="G22" s="26"/>
      <c r="H22" s="26"/>
      <c r="I22" s="26"/>
      <c r="J22" s="134"/>
    </row>
    <row r="23" spans="1:10">
      <c r="A23" s="302" t="s">
        <v>551</v>
      </c>
      <c r="B23" s="165"/>
      <c r="C23" s="26"/>
      <c r="D23" s="26"/>
      <c r="E23" s="26"/>
      <c r="F23" s="26"/>
      <c r="G23" s="26"/>
      <c r="H23" s="26"/>
      <c r="I23" s="26"/>
      <c r="J23" s="134"/>
    </row>
    <row r="24" spans="1:10">
      <c r="A24" s="343">
        <v>1</v>
      </c>
      <c r="B24" s="344"/>
      <c r="C24" s="26"/>
      <c r="D24" s="26"/>
      <c r="E24" s="26"/>
      <c r="F24" s="26"/>
      <c r="G24" s="26"/>
      <c r="H24" s="26"/>
      <c r="I24" s="26"/>
      <c r="J24" s="134"/>
    </row>
    <row r="25" spans="1:10">
      <c r="A25" s="343">
        <v>2</v>
      </c>
      <c r="B25" s="344"/>
      <c r="C25" s="26"/>
      <c r="D25" s="26"/>
      <c r="E25" s="26"/>
      <c r="F25" s="26"/>
      <c r="G25" s="26"/>
      <c r="H25" s="26"/>
      <c r="I25" s="26"/>
      <c r="J25" s="134"/>
    </row>
    <row r="26" spans="1:10">
      <c r="A26" s="302" t="s">
        <v>809</v>
      </c>
      <c r="B26" s="165"/>
      <c r="C26" s="26"/>
      <c r="D26" s="26"/>
      <c r="E26" s="26"/>
      <c r="F26" s="26"/>
      <c r="G26" s="26"/>
      <c r="H26" s="26"/>
      <c r="I26" s="26"/>
      <c r="J26" s="134"/>
    </row>
    <row r="27" spans="1:10">
      <c r="A27" s="343">
        <v>1</v>
      </c>
      <c r="B27" s="344"/>
      <c r="C27" s="26"/>
      <c r="D27" s="26"/>
      <c r="E27" s="26"/>
      <c r="F27" s="26"/>
      <c r="G27" s="26"/>
      <c r="H27" s="26"/>
      <c r="I27" s="26"/>
      <c r="J27" s="134"/>
    </row>
    <row r="28" spans="1:10">
      <c r="A28" s="343">
        <v>2</v>
      </c>
      <c r="B28" s="344"/>
      <c r="C28" s="26"/>
      <c r="D28" s="26"/>
      <c r="E28" s="26"/>
      <c r="F28" s="26"/>
      <c r="G28" s="26"/>
      <c r="H28" s="26"/>
      <c r="I28" s="26"/>
      <c r="J28" s="134"/>
    </row>
    <row r="29" spans="1:10">
      <c r="A29" s="302" t="s">
        <v>555</v>
      </c>
      <c r="B29" s="86"/>
      <c r="C29" s="26"/>
      <c r="D29" s="26"/>
      <c r="E29" s="26"/>
      <c r="F29" s="26"/>
      <c r="G29" s="26"/>
      <c r="H29" s="26"/>
      <c r="I29" s="26"/>
      <c r="J29" s="134"/>
    </row>
    <row r="30" spans="1:10">
      <c r="A30" s="302" t="s">
        <v>557</v>
      </c>
      <c r="B30" s="86"/>
      <c r="C30" s="26"/>
      <c r="D30" s="26"/>
      <c r="E30" s="26"/>
      <c r="F30" s="26"/>
      <c r="G30" s="26"/>
      <c r="H30" s="26"/>
      <c r="I30" s="26"/>
      <c r="J30" s="134"/>
    </row>
    <row r="31" spans="1:10">
      <c r="A31" s="302" t="s">
        <v>835</v>
      </c>
      <c r="B31" s="86"/>
      <c r="C31" s="26"/>
      <c r="D31" s="26"/>
      <c r="E31" s="26"/>
      <c r="F31" s="26"/>
      <c r="G31" s="26"/>
      <c r="H31" s="26"/>
      <c r="I31" s="26"/>
      <c r="J31" s="134"/>
    </row>
    <row r="32" spans="1:10">
      <c r="A32" s="302" t="s">
        <v>836</v>
      </c>
      <c r="B32" s="86"/>
      <c r="C32" s="26"/>
      <c r="D32" s="26"/>
      <c r="E32" s="26"/>
      <c r="F32" s="26"/>
      <c r="G32" s="26"/>
      <c r="H32" s="26"/>
      <c r="I32" s="26"/>
      <c r="J32" s="134"/>
    </row>
    <row r="33" spans="1:10" ht="6" customHeight="1">
      <c r="A33" s="302"/>
      <c r="B33" s="165"/>
      <c r="C33" s="26"/>
      <c r="D33" s="26"/>
      <c r="E33" s="26"/>
      <c r="F33" s="26"/>
      <c r="G33" s="26"/>
      <c r="H33" s="26"/>
      <c r="I33" s="26"/>
      <c r="J33" s="134"/>
    </row>
    <row r="34" spans="1:10" ht="13.5" thickBot="1">
      <c r="A34" s="102" t="s">
        <v>837</v>
      </c>
      <c r="B34" s="1"/>
      <c r="C34" s="735">
        <f t="shared" ref="C34:J34" si="0">SUM(C8:C32)</f>
        <v>0</v>
      </c>
      <c r="D34" s="735">
        <f t="shared" si="0"/>
        <v>0</v>
      </c>
      <c r="E34" s="735">
        <f t="shared" si="0"/>
        <v>0</v>
      </c>
      <c r="F34" s="735">
        <f t="shared" si="0"/>
        <v>0</v>
      </c>
      <c r="G34" s="735">
        <f t="shared" si="0"/>
        <v>0</v>
      </c>
      <c r="H34" s="735">
        <f t="shared" si="0"/>
        <v>0</v>
      </c>
      <c r="I34" s="735">
        <f t="shared" si="0"/>
        <v>0</v>
      </c>
      <c r="J34" s="736">
        <f t="shared" si="0"/>
        <v>0</v>
      </c>
    </row>
    <row r="35" spans="1:10">
      <c r="A35" s="102"/>
      <c r="B35" s="1"/>
      <c r="C35" s="522"/>
      <c r="D35" s="522"/>
      <c r="E35" s="522"/>
      <c r="F35" s="522"/>
      <c r="G35" s="522"/>
      <c r="H35" s="522"/>
      <c r="I35" s="522"/>
      <c r="J35" s="527"/>
    </row>
    <row r="36" spans="1:10">
      <c r="A36" s="102" t="s">
        <v>838</v>
      </c>
      <c r="B36" s="1"/>
      <c r="C36" s="204"/>
      <c r="D36" s="204"/>
      <c r="E36" s="204"/>
      <c r="F36" s="204"/>
      <c r="G36" s="204"/>
      <c r="H36" s="204"/>
      <c r="I36" s="204"/>
      <c r="J36" s="207"/>
    </row>
    <row r="37" spans="1:10">
      <c r="A37" s="128" t="s">
        <v>822</v>
      </c>
      <c r="B37" s="86"/>
      <c r="C37" s="204"/>
      <c r="D37" s="204"/>
      <c r="E37" s="204"/>
      <c r="F37" s="204"/>
      <c r="G37" s="204"/>
      <c r="H37" s="204"/>
      <c r="I37" s="204"/>
      <c r="J37" s="205"/>
    </row>
    <row r="38" spans="1:10">
      <c r="A38" s="128" t="s">
        <v>823</v>
      </c>
      <c r="B38" s="86"/>
      <c r="C38" s="204"/>
      <c r="D38" s="204"/>
      <c r="E38" s="204"/>
      <c r="F38" s="204"/>
      <c r="G38" s="204"/>
      <c r="H38" s="204"/>
      <c r="I38" s="204"/>
      <c r="J38" s="205"/>
    </row>
    <row r="39" spans="1:10">
      <c r="A39" s="128" t="s">
        <v>207</v>
      </c>
      <c r="B39" s="86"/>
      <c r="C39" s="204"/>
      <c r="D39" s="204"/>
      <c r="E39" s="204"/>
      <c r="F39" s="204"/>
      <c r="G39" s="204"/>
      <c r="H39" s="204"/>
      <c r="I39" s="204"/>
      <c r="J39" s="205"/>
    </row>
    <row r="40" spans="1:10" ht="13.5" thickBot="1">
      <c r="A40" s="206" t="s">
        <v>496</v>
      </c>
      <c r="B40" s="382"/>
      <c r="C40" s="735">
        <f>SUM(C37:C39)</f>
        <v>0</v>
      </c>
      <c r="D40" s="735">
        <f t="shared" ref="D40:I40" si="1">SUM(D37:D39)</f>
        <v>0</v>
      </c>
      <c r="E40" s="735">
        <f>SUM(E37:E39)</f>
        <v>0</v>
      </c>
      <c r="F40" s="735">
        <f>SUM(F37:F39)</f>
        <v>0</v>
      </c>
      <c r="G40" s="735">
        <f t="shared" si="1"/>
        <v>0</v>
      </c>
      <c r="H40" s="735">
        <f t="shared" si="1"/>
        <v>0</v>
      </c>
      <c r="I40" s="735">
        <f t="shared" si="1"/>
        <v>0</v>
      </c>
      <c r="J40" s="751">
        <f>SUM(J37:J39)</f>
        <v>0</v>
      </c>
    </row>
    <row r="41" spans="1:10">
      <c r="A41" s="128"/>
      <c r="B41" s="129"/>
      <c r="C41" s="522"/>
      <c r="D41" s="522"/>
      <c r="E41" s="522"/>
      <c r="F41" s="522"/>
      <c r="G41" s="522"/>
      <c r="H41" s="522"/>
      <c r="I41" s="522"/>
      <c r="J41" s="527"/>
    </row>
    <row r="42" spans="1:10" ht="13.5" thickBot="1">
      <c r="A42" s="206" t="s">
        <v>839</v>
      </c>
      <c r="B42" s="382"/>
      <c r="C42" s="192">
        <f>C34-C40</f>
        <v>0</v>
      </c>
      <c r="D42" s="192">
        <f>D34-D40</f>
        <v>0</v>
      </c>
      <c r="E42" s="192">
        <f t="shared" ref="E42:J42" si="2">E34-E40</f>
        <v>0</v>
      </c>
      <c r="F42" s="192">
        <f t="shared" si="2"/>
        <v>0</v>
      </c>
      <c r="G42" s="192">
        <f t="shared" si="2"/>
        <v>0</v>
      </c>
      <c r="H42" s="192">
        <f t="shared" si="2"/>
        <v>0</v>
      </c>
      <c r="I42" s="192">
        <f t="shared" si="2"/>
        <v>0</v>
      </c>
      <c r="J42" s="203">
        <f t="shared" si="2"/>
        <v>0</v>
      </c>
    </row>
    <row r="43" spans="1:10" ht="13.5" thickTop="1">
      <c r="A43" s="128"/>
      <c r="B43" s="129"/>
      <c r="C43" s="204"/>
      <c r="D43" s="204"/>
      <c r="E43" s="204"/>
      <c r="F43" s="204"/>
      <c r="G43" s="204"/>
      <c r="H43" s="204"/>
      <c r="I43" s="204"/>
      <c r="J43" s="207"/>
    </row>
    <row r="44" spans="1:10" ht="7.5" customHeight="1" thickBot="1">
      <c r="A44" s="90"/>
      <c r="B44" s="91"/>
      <c r="C44" s="135"/>
      <c r="D44" s="135"/>
      <c r="E44" s="135"/>
      <c r="F44" s="135"/>
      <c r="G44" s="91"/>
      <c r="H44" s="91"/>
      <c r="I44" s="91"/>
      <c r="J44" s="208"/>
    </row>
    <row r="46" spans="1:10">
      <c r="B46" s="418" t="s">
        <v>509</v>
      </c>
      <c r="J46" s="82" t="s">
        <v>101</v>
      </c>
    </row>
    <row r="47" spans="1:10">
      <c r="A47" s="71">
        <v>1</v>
      </c>
      <c r="B47" s="379" t="s">
        <v>840</v>
      </c>
      <c r="J47" s="542"/>
    </row>
    <row r="48" spans="1:10">
      <c r="A48" s="71">
        <v>2</v>
      </c>
      <c r="B48" s="71" t="str">
        <f>'1-ITF'!D51</f>
        <v>A "Not Applicable," “N/A,” "NONE," or "NlL" phrase should be indicated in the schedules or sheets that do not apply or are not suitable to the Company. </v>
      </c>
    </row>
    <row r="49" spans="1:18">
      <c r="A49" s="71">
        <v>3</v>
      </c>
      <c r="B49" s="71" t="str">
        <f>'1-ITF'!D52</f>
        <v>Any schedule not in accordance with the prescribed format, wrong data entry, missing details, information, and incomplete information/s shall be subject to penalties as specified under CL 2014-15.</v>
      </c>
      <c r="R49" s="8">
        <v>904859606</v>
      </c>
    </row>
    <row r="50" spans="1:18">
      <c r="A50" s="419">
        <v>4</v>
      </c>
      <c r="B50" s="71" t="s">
        <v>841</v>
      </c>
    </row>
    <row r="51" spans="1:18">
      <c r="A51" s="419"/>
      <c r="B51" s="71" t="s">
        <v>842</v>
      </c>
      <c r="C51" s="8"/>
      <c r="D51" s="8"/>
      <c r="E51" s="8"/>
      <c r="F51" s="8"/>
    </row>
    <row r="52" spans="1:18">
      <c r="R52" s="516"/>
    </row>
  </sheetData>
  <mergeCells count="7">
    <mergeCell ref="C4:F4"/>
    <mergeCell ref="C3:F3"/>
    <mergeCell ref="A1:J1"/>
    <mergeCell ref="A2:J2"/>
    <mergeCell ref="G3:J3"/>
    <mergeCell ref="A3:A5"/>
    <mergeCell ref="B3:B5"/>
  </mergeCells>
  <phoneticPr fontId="6" type="noConversion"/>
  <hyperlinks>
    <hyperlink ref="J46" location="'CONTENTS'!A1" display="CONTENTS!A1" xr:uid="{DFA53E4A-48E4-43E7-BBDD-A1BB4BEC066A}"/>
  </hyperlinks>
  <printOptions horizontalCentered="1" gridLines="1"/>
  <pageMargins left="0.19685039370078741" right="0.19685039370078741" top="0.98425196850393704" bottom="0.98425196850393704" header="0.51181102362204722" footer="0.51181102362204722"/>
  <pageSetup paperSize="14" scale="110" orientation="landscape" r:id="rId1"/>
  <headerFooter alignWithMargins="0">
    <oddFooter xml:space="preserve">&amp;RPage 12 SCH2_IPF_PN </oddFooter>
  </headerFooter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543182-C548-44E6-A6C2-284C46884486}">
          <x14:formula1>
            <xm:f>Sheet1!$A$1:$A$2</xm:f>
          </x14:formula1>
          <xm:sqref>B9:B10 B12:B13 B15:B16 B18:B19 B21:B22 B24:B25 B27:B32 B37:B39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indexed="41"/>
    <pageSetUpPr fitToPage="1"/>
  </sheetPr>
  <dimension ref="A1:U52"/>
  <sheetViews>
    <sheetView topLeftCell="I1" zoomScale="110" zoomScaleNormal="110" workbookViewId="0">
      <pane ySplit="6" topLeftCell="A7" activePane="bottomLeft" state="frozen"/>
      <selection activeCell="Q28" sqref="Q28"/>
      <selection pane="bottomLeft" activeCell="Q35" sqref="Q35"/>
    </sheetView>
  </sheetViews>
  <sheetFormatPr defaultColWidth="8.85546875" defaultRowHeight="12.75"/>
  <cols>
    <col min="1" max="1" width="3.7109375" customWidth="1"/>
    <col min="2" max="2" width="29.140625" customWidth="1"/>
    <col min="3" max="3" width="9.5703125" customWidth="1"/>
    <col min="4" max="4" width="9.140625" bestFit="1" customWidth="1"/>
    <col min="5" max="5" width="9.28515625" bestFit="1" customWidth="1"/>
    <col min="6" max="7" width="10.28515625" bestFit="1" customWidth="1"/>
    <col min="8" max="8" width="15.28515625" bestFit="1" customWidth="1"/>
    <col min="9" max="9" width="20.42578125" customWidth="1"/>
    <col min="10" max="10" width="15.28515625" bestFit="1" customWidth="1"/>
    <col min="11" max="11" width="10.28515625" customWidth="1"/>
    <col min="12" max="12" width="14.28515625" customWidth="1"/>
    <col min="13" max="14" width="15.28515625" bestFit="1" customWidth="1"/>
    <col min="15" max="15" width="20.5703125" bestFit="1" customWidth="1"/>
    <col min="16" max="16" width="8.28515625" customWidth="1"/>
    <col min="17" max="17" width="35.5703125" customWidth="1"/>
    <col min="18" max="18" width="14.28515625" bestFit="1" customWidth="1"/>
    <col min="19" max="19" width="13.140625" customWidth="1"/>
    <col min="20" max="20" width="13.140625" bestFit="1" customWidth="1"/>
    <col min="21" max="21" width="14.140625" customWidth="1"/>
  </cols>
  <sheetData>
    <row r="1" spans="1:21" ht="26.1" customHeight="1" thickBot="1">
      <c r="A1" s="1324" t="str">
        <f>'Co Info Annex'!B1</f>
        <v xml:space="preserve">ANNUAL STATEMENT for the Year Ended December 31, 2024 of </v>
      </c>
      <c r="B1" s="1324"/>
      <c r="C1" s="1324"/>
      <c r="D1" s="1324"/>
      <c r="E1" s="1324"/>
      <c r="F1" s="1324"/>
      <c r="G1" s="1324"/>
      <c r="H1" s="1324"/>
      <c r="I1" s="1324"/>
      <c r="J1" s="1324"/>
      <c r="K1" s="1324"/>
      <c r="L1" s="1324"/>
      <c r="M1" s="1324"/>
      <c r="N1" s="1324"/>
      <c r="O1" s="1324"/>
      <c r="P1" s="1324"/>
      <c r="Q1" s="1324"/>
      <c r="R1" s="1324"/>
      <c r="S1" s="1324"/>
      <c r="T1" s="1324"/>
      <c r="U1" s="1324"/>
    </row>
    <row r="2" spans="1:21" ht="29.45" customHeight="1" thickBot="1">
      <c r="A2" s="137"/>
      <c r="B2" s="138"/>
      <c r="C2" s="138"/>
      <c r="D2" s="1230" t="s">
        <v>843</v>
      </c>
      <c r="E2" s="1230"/>
      <c r="F2" s="1230"/>
      <c r="G2" s="1230"/>
      <c r="H2" s="1230"/>
      <c r="I2" s="1230"/>
      <c r="J2" s="1230"/>
      <c r="K2" s="1230"/>
      <c r="L2" s="1230"/>
      <c r="M2" s="1230"/>
      <c r="N2" s="1230"/>
      <c r="O2" s="1230"/>
      <c r="P2" s="1230"/>
      <c r="Q2" s="79"/>
      <c r="R2" s="79"/>
      <c r="S2" s="79"/>
      <c r="T2" s="79"/>
      <c r="U2" s="92"/>
    </row>
    <row r="3" spans="1:21" s="5" customFormat="1" ht="12.75" customHeight="1">
      <c r="A3" s="1319" t="s">
        <v>844</v>
      </c>
      <c r="B3" s="1320"/>
      <c r="C3" s="1321" t="s">
        <v>830</v>
      </c>
      <c r="D3" s="1335" t="s">
        <v>845</v>
      </c>
      <c r="E3" s="1332" t="s">
        <v>846</v>
      </c>
      <c r="F3" s="1330"/>
      <c r="G3" s="1330"/>
      <c r="H3" s="1330" t="s">
        <v>847</v>
      </c>
      <c r="I3" s="1330"/>
      <c r="J3" s="1330"/>
      <c r="K3" s="1330" t="s">
        <v>848</v>
      </c>
      <c r="L3" s="1330"/>
      <c r="M3" s="1321" t="s">
        <v>849</v>
      </c>
      <c r="N3" s="1335" t="s">
        <v>850</v>
      </c>
      <c r="O3" s="1333" t="s">
        <v>851</v>
      </c>
      <c r="P3" s="1330" t="s">
        <v>852</v>
      </c>
      <c r="Q3" s="1330"/>
      <c r="R3" s="1330"/>
      <c r="S3" s="1330"/>
      <c r="T3" s="1330"/>
      <c r="U3" s="1331"/>
    </row>
    <row r="4" spans="1:21" s="4" customFormat="1" ht="12.75" customHeight="1">
      <c r="A4" s="1261" t="s">
        <v>769</v>
      </c>
      <c r="B4" s="1236"/>
      <c r="C4" s="1322"/>
      <c r="D4" s="1263"/>
      <c r="E4" s="1275" t="s">
        <v>853</v>
      </c>
      <c r="F4" s="1327" t="s">
        <v>854</v>
      </c>
      <c r="G4" s="1327" t="s">
        <v>689</v>
      </c>
      <c r="H4" s="1327" t="s">
        <v>855</v>
      </c>
      <c r="I4" s="1318" t="s">
        <v>856</v>
      </c>
      <c r="J4" s="1327" t="s">
        <v>857</v>
      </c>
      <c r="K4" s="1318" t="s">
        <v>858</v>
      </c>
      <c r="L4" s="1318" t="s">
        <v>859</v>
      </c>
      <c r="M4" s="1322"/>
      <c r="N4" s="1263"/>
      <c r="O4" s="1334"/>
      <c r="P4" s="752" t="s">
        <v>860</v>
      </c>
      <c r="Q4" s="752" t="s">
        <v>861</v>
      </c>
      <c r="R4" s="752" t="s">
        <v>774</v>
      </c>
      <c r="S4" s="752" t="s">
        <v>775</v>
      </c>
      <c r="T4" s="752" t="s">
        <v>775</v>
      </c>
      <c r="U4" s="383" t="s">
        <v>862</v>
      </c>
    </row>
    <row r="5" spans="1:21" s="5" customFormat="1" ht="33" customHeight="1">
      <c r="A5" s="1278"/>
      <c r="B5" s="1279"/>
      <c r="C5" s="1323"/>
      <c r="D5" s="1336"/>
      <c r="E5" s="1275"/>
      <c r="F5" s="1327"/>
      <c r="G5" s="1327"/>
      <c r="H5" s="1327"/>
      <c r="I5" s="1318"/>
      <c r="J5" s="1327"/>
      <c r="K5" s="1318"/>
      <c r="L5" s="1318"/>
      <c r="M5" s="1323"/>
      <c r="N5" s="1336"/>
      <c r="O5" s="1334"/>
      <c r="P5" s="749" t="s">
        <v>863</v>
      </c>
      <c r="Q5" s="739" t="s">
        <v>864</v>
      </c>
      <c r="R5" s="739" t="s">
        <v>783</v>
      </c>
      <c r="S5" s="739" t="s">
        <v>784</v>
      </c>
      <c r="T5" s="739" t="s">
        <v>785</v>
      </c>
      <c r="U5" s="880" t="s">
        <v>783</v>
      </c>
    </row>
    <row r="6" spans="1:21" s="4" customFormat="1" ht="13.5" thickBot="1">
      <c r="A6" s="1328" t="s">
        <v>623</v>
      </c>
      <c r="B6" s="1329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136" t="s">
        <v>865</v>
      </c>
      <c r="P6" s="732" t="s">
        <v>717</v>
      </c>
      <c r="Q6" s="732" t="s">
        <v>718</v>
      </c>
      <c r="R6" s="732" t="s">
        <v>719</v>
      </c>
      <c r="S6" s="136" t="s">
        <v>720</v>
      </c>
      <c r="T6" s="136" t="s">
        <v>786</v>
      </c>
      <c r="U6" s="881" t="s">
        <v>866</v>
      </c>
    </row>
    <row r="7" spans="1:21">
      <c r="A7" s="396" t="s">
        <v>867</v>
      </c>
      <c r="B7" s="1"/>
      <c r="C7" s="1"/>
      <c r="D7" s="1"/>
      <c r="J7" s="21"/>
      <c r="K7" s="21"/>
      <c r="L7" s="21"/>
      <c r="N7" s="21"/>
      <c r="O7" s="21"/>
      <c r="R7" s="21"/>
      <c r="S7" s="21"/>
      <c r="T7" s="21"/>
      <c r="U7" s="201"/>
    </row>
    <row r="8" spans="1:21" ht="15" customHeight="1">
      <c r="A8" s="396" t="s">
        <v>868</v>
      </c>
      <c r="J8" s="21"/>
      <c r="K8" s="21"/>
      <c r="L8" s="21"/>
      <c r="N8" s="21"/>
      <c r="O8" s="21"/>
      <c r="R8" s="21"/>
      <c r="S8" s="21"/>
      <c r="T8" s="21"/>
      <c r="U8" s="201"/>
    </row>
    <row r="9" spans="1:21">
      <c r="A9" s="387" t="s">
        <v>133</v>
      </c>
      <c r="B9" t="s">
        <v>1625</v>
      </c>
      <c r="C9" s="86" t="s">
        <v>940</v>
      </c>
      <c r="D9" t="s">
        <v>1626</v>
      </c>
      <c r="E9" s="978">
        <v>42033</v>
      </c>
      <c r="F9" s="978">
        <v>40528</v>
      </c>
      <c r="G9" s="978">
        <v>49659</v>
      </c>
      <c r="H9" s="982">
        <v>46000000</v>
      </c>
      <c r="I9" s="983">
        <f>M9-J9</f>
        <v>-7450407.0200000033</v>
      </c>
      <c r="J9" s="984">
        <v>66840840.450000003</v>
      </c>
      <c r="K9" s="979">
        <v>145.30619999999999</v>
      </c>
      <c r="L9" s="979">
        <v>113.02200000000001</v>
      </c>
      <c r="M9" s="950">
        <v>59390433.43</v>
      </c>
      <c r="N9" s="946">
        <v>51990120</v>
      </c>
      <c r="O9" s="977">
        <f>N9-M9</f>
        <v>-7400313.4299999997</v>
      </c>
      <c r="P9" s="980">
        <v>8.1250000000000003E-2</v>
      </c>
      <c r="Q9" t="s">
        <v>1627</v>
      </c>
      <c r="R9" s="943">
        <f>H9*P9</f>
        <v>3737500</v>
      </c>
      <c r="S9" s="946">
        <v>155729.17000000001</v>
      </c>
      <c r="T9" s="946">
        <v>155729.17000000001</v>
      </c>
      <c r="U9" s="989">
        <f>R9+S9-T9</f>
        <v>3737500</v>
      </c>
    </row>
    <row r="10" spans="1:21">
      <c r="A10" s="387" t="s">
        <v>136</v>
      </c>
      <c r="B10" t="s">
        <v>1625</v>
      </c>
      <c r="C10" s="86" t="s">
        <v>940</v>
      </c>
      <c r="D10" t="s">
        <v>1628</v>
      </c>
      <c r="E10" s="978">
        <v>41303</v>
      </c>
      <c r="F10" s="978">
        <v>40815</v>
      </c>
      <c r="G10" s="978">
        <v>49947</v>
      </c>
      <c r="H10" s="982">
        <v>146000000</v>
      </c>
      <c r="I10" s="983">
        <f>M10-J10</f>
        <v>-13196242.349999994</v>
      </c>
      <c r="J10" s="984">
        <v>184188100.81</v>
      </c>
      <c r="K10" s="979">
        <v>129.436868</v>
      </c>
      <c r="L10" s="979">
        <v>110.349</v>
      </c>
      <c r="M10" s="950">
        <v>170991858.46000001</v>
      </c>
      <c r="N10" s="946">
        <v>161109540</v>
      </c>
      <c r="O10" s="977">
        <f>N10-M10</f>
        <v>-9882318.4600000083</v>
      </c>
      <c r="P10" s="981">
        <v>7.6249999999999998E-2</v>
      </c>
      <c r="Q10" t="s">
        <v>1629</v>
      </c>
      <c r="R10" s="943">
        <f>H10*P10</f>
        <v>11132500</v>
      </c>
      <c r="S10" s="946">
        <v>2844972.22</v>
      </c>
      <c r="T10" s="946">
        <v>2844972.22</v>
      </c>
      <c r="U10" s="989">
        <f t="shared" ref="U10:U13" si="0">R10+S10-T10</f>
        <v>11132500</v>
      </c>
    </row>
    <row r="11" spans="1:21">
      <c r="A11" s="387" t="s">
        <v>138</v>
      </c>
      <c r="C11" s="86"/>
      <c r="H11" s="983"/>
      <c r="I11" s="983"/>
      <c r="J11" s="984"/>
      <c r="K11" s="21"/>
      <c r="L11" s="21"/>
      <c r="M11" s="908"/>
      <c r="N11" s="946"/>
      <c r="O11" s="977">
        <f>N11-M11</f>
        <v>0</v>
      </c>
      <c r="R11" s="946"/>
      <c r="S11" s="946"/>
      <c r="T11" s="946"/>
      <c r="U11" s="989">
        <f t="shared" si="0"/>
        <v>0</v>
      </c>
    </row>
    <row r="12" spans="1:21">
      <c r="A12" s="387" t="s">
        <v>738</v>
      </c>
      <c r="C12" s="86"/>
      <c r="H12" s="983"/>
      <c r="I12" s="983"/>
      <c r="J12" s="984"/>
      <c r="K12" s="21"/>
      <c r="L12" s="21"/>
      <c r="M12" s="908"/>
      <c r="N12" s="946"/>
      <c r="O12" s="977">
        <f>N12-M12</f>
        <v>0</v>
      </c>
      <c r="R12" s="946"/>
      <c r="S12" s="946"/>
      <c r="T12" s="946"/>
      <c r="U12" s="989">
        <f t="shared" si="0"/>
        <v>0</v>
      </c>
    </row>
    <row r="13" spans="1:21">
      <c r="A13" s="387" t="s">
        <v>739</v>
      </c>
      <c r="C13" s="86"/>
      <c r="H13" s="983"/>
      <c r="I13" s="983"/>
      <c r="J13" s="984"/>
      <c r="K13" s="21"/>
      <c r="L13" s="21"/>
      <c r="M13" s="908"/>
      <c r="N13" s="946"/>
      <c r="O13" s="977">
        <f>N13-M13</f>
        <v>0</v>
      </c>
      <c r="R13" s="946"/>
      <c r="S13" s="946"/>
      <c r="T13" s="946"/>
      <c r="U13" s="989">
        <f t="shared" si="0"/>
        <v>0</v>
      </c>
    </row>
    <row r="14" spans="1:21">
      <c r="A14" s="396" t="s">
        <v>869</v>
      </c>
      <c r="H14" s="983"/>
      <c r="I14" s="983"/>
      <c r="J14" s="984"/>
      <c r="K14" s="21"/>
      <c r="L14" s="21"/>
      <c r="M14" s="908"/>
      <c r="N14" s="946"/>
      <c r="O14" s="943"/>
      <c r="R14" s="946"/>
      <c r="S14" s="946"/>
      <c r="T14" s="946"/>
      <c r="U14" s="990"/>
    </row>
    <row r="15" spans="1:21">
      <c r="A15" s="387" t="s">
        <v>133</v>
      </c>
      <c r="C15" s="86"/>
      <c r="H15" s="983"/>
      <c r="I15" s="983"/>
      <c r="J15" s="984"/>
      <c r="K15" s="21"/>
      <c r="L15" s="21"/>
      <c r="M15" s="908"/>
      <c r="N15" s="946"/>
      <c r="O15" s="977">
        <f>N15-M15</f>
        <v>0</v>
      </c>
      <c r="R15" s="946"/>
      <c r="S15" s="946"/>
      <c r="T15" s="946"/>
      <c r="U15" s="989">
        <f t="shared" ref="U15:U17" si="1">R15+S15-T15</f>
        <v>0</v>
      </c>
    </row>
    <row r="16" spans="1:21">
      <c r="A16" s="387" t="s">
        <v>136</v>
      </c>
      <c r="C16" s="86"/>
      <c r="H16" s="983"/>
      <c r="I16" s="983"/>
      <c r="J16" s="984"/>
      <c r="K16" s="21"/>
      <c r="L16" s="21"/>
      <c r="M16" s="908"/>
      <c r="N16" s="946"/>
      <c r="O16" s="977">
        <f>N16-M16</f>
        <v>0</v>
      </c>
      <c r="R16" s="946"/>
      <c r="S16" s="946"/>
      <c r="T16" s="946"/>
      <c r="U16" s="989">
        <f t="shared" si="1"/>
        <v>0</v>
      </c>
    </row>
    <row r="17" spans="1:21">
      <c r="A17" s="387" t="s">
        <v>138</v>
      </c>
      <c r="C17" s="86"/>
      <c r="H17" s="983"/>
      <c r="I17" s="983"/>
      <c r="J17" s="984"/>
      <c r="K17" s="21"/>
      <c r="L17" s="21"/>
      <c r="M17" s="908"/>
      <c r="N17" s="946"/>
      <c r="O17" s="977">
        <f>N17-M17</f>
        <v>0</v>
      </c>
      <c r="R17" s="946"/>
      <c r="S17" s="946"/>
      <c r="T17" s="946"/>
      <c r="U17" s="989">
        <f t="shared" si="1"/>
        <v>0</v>
      </c>
    </row>
    <row r="18" spans="1:21" ht="15" customHeight="1">
      <c r="A18" s="1325" t="s">
        <v>870</v>
      </c>
      <c r="B18" s="1326"/>
      <c r="C18" s="4"/>
      <c r="D18" s="4"/>
      <c r="H18" s="985">
        <f>SUM(H9:H17)</f>
        <v>192000000</v>
      </c>
      <c r="I18" s="985">
        <f>SUM(I9:I17)</f>
        <v>-20646649.369999997</v>
      </c>
      <c r="J18" s="985">
        <f>SUM(J9:J17)</f>
        <v>251028941.25999999</v>
      </c>
      <c r="K18" s="21"/>
      <c r="L18" s="21"/>
      <c r="M18" s="934">
        <f>SUM(M9:M17)</f>
        <v>230382291.89000002</v>
      </c>
      <c r="N18" s="934">
        <f>SUM(N9:N17)</f>
        <v>213099660</v>
      </c>
      <c r="O18" s="934">
        <f>SUM(O9:O17)</f>
        <v>-17282631.890000008</v>
      </c>
      <c r="R18" s="934">
        <f>SUM(R9:R17)</f>
        <v>14870000</v>
      </c>
      <c r="S18" s="934">
        <f>SUM(S9:S17)</f>
        <v>3000701.39</v>
      </c>
      <c r="T18" s="934">
        <f>SUM(T9:T17)</f>
        <v>3000701.39</v>
      </c>
      <c r="U18" s="991">
        <f>SUM(U9:U17)</f>
        <v>14870000</v>
      </c>
    </row>
    <row r="19" spans="1:21">
      <c r="A19" s="396" t="s">
        <v>871</v>
      </c>
      <c r="B19" s="1"/>
      <c r="C19" s="1"/>
      <c r="D19" s="1"/>
      <c r="H19" s="983"/>
      <c r="I19" s="983"/>
      <c r="J19" s="984"/>
      <c r="K19" s="21"/>
      <c r="L19" s="21"/>
      <c r="M19" s="908"/>
      <c r="N19" s="946"/>
      <c r="O19" s="946"/>
      <c r="R19" s="946"/>
      <c r="S19" s="946"/>
      <c r="T19" s="946"/>
      <c r="U19" s="990"/>
    </row>
    <row r="20" spans="1:21">
      <c r="A20" s="387" t="s">
        <v>133</v>
      </c>
      <c r="C20" s="86"/>
      <c r="H20" s="983"/>
      <c r="I20" s="983"/>
      <c r="J20" s="984"/>
      <c r="K20" s="21"/>
      <c r="L20" s="21"/>
      <c r="M20" s="908"/>
      <c r="N20" s="946"/>
      <c r="O20" s="977">
        <f>N20-M20</f>
        <v>0</v>
      </c>
      <c r="R20" s="946"/>
      <c r="S20" s="946"/>
      <c r="T20" s="946"/>
      <c r="U20" s="989">
        <f t="shared" ref="U20:U25" si="2">R20+S20-T20</f>
        <v>0</v>
      </c>
    </row>
    <row r="21" spans="1:21">
      <c r="A21" s="387" t="s">
        <v>136</v>
      </c>
      <c r="C21" s="86"/>
      <c r="H21" s="983"/>
      <c r="I21" s="983"/>
      <c r="J21" s="984"/>
      <c r="K21" s="21"/>
      <c r="L21" s="21"/>
      <c r="M21" s="908"/>
      <c r="N21" s="946"/>
      <c r="O21" s="977">
        <f>N21-M21</f>
        <v>0</v>
      </c>
      <c r="R21" s="946"/>
      <c r="S21" s="946"/>
      <c r="T21" s="946"/>
      <c r="U21" s="989">
        <f t="shared" si="2"/>
        <v>0</v>
      </c>
    </row>
    <row r="22" spans="1:21">
      <c r="A22" s="387" t="s">
        <v>138</v>
      </c>
      <c r="C22" s="86"/>
      <c r="H22" s="983"/>
      <c r="I22" s="983"/>
      <c r="J22" s="984"/>
      <c r="K22" s="21"/>
      <c r="L22" s="21"/>
      <c r="M22" s="908"/>
      <c r="N22" s="946"/>
      <c r="O22" s="977">
        <f>N22-M22</f>
        <v>0</v>
      </c>
      <c r="R22" s="946"/>
      <c r="S22" s="946"/>
      <c r="T22" s="946"/>
      <c r="U22" s="989">
        <f t="shared" si="2"/>
        <v>0</v>
      </c>
    </row>
    <row r="23" spans="1:21">
      <c r="A23" s="387" t="s">
        <v>738</v>
      </c>
      <c r="C23" s="86"/>
      <c r="H23" s="983"/>
      <c r="I23" s="983"/>
      <c r="J23" s="984"/>
      <c r="K23" s="21"/>
      <c r="L23" s="21"/>
      <c r="M23" s="908"/>
      <c r="N23" s="946"/>
      <c r="O23" s="977">
        <f>N23-M23</f>
        <v>0</v>
      </c>
      <c r="R23" s="946"/>
      <c r="S23" s="946"/>
      <c r="T23" s="946"/>
      <c r="U23" s="989">
        <f t="shared" si="2"/>
        <v>0</v>
      </c>
    </row>
    <row r="24" spans="1:21">
      <c r="A24" s="387" t="s">
        <v>739</v>
      </c>
      <c r="C24" s="86"/>
      <c r="H24" s="983"/>
      <c r="I24" s="983"/>
      <c r="J24" s="984"/>
      <c r="K24" s="21"/>
      <c r="L24" s="21"/>
      <c r="M24" s="908"/>
      <c r="N24" s="946"/>
      <c r="O24" s="977">
        <f t="shared" ref="O24" si="3">N24-M24</f>
        <v>0</v>
      </c>
      <c r="R24" s="946"/>
      <c r="S24" s="946"/>
      <c r="T24" s="946"/>
      <c r="U24" s="989">
        <f t="shared" si="2"/>
        <v>0</v>
      </c>
    </row>
    <row r="25" spans="1:21" ht="15" customHeight="1">
      <c r="A25" s="1325" t="s">
        <v>870</v>
      </c>
      <c r="B25" s="1326"/>
      <c r="C25" s="4"/>
      <c r="D25" s="4"/>
      <c r="H25" s="725">
        <f>SUM(H20:H24)</f>
        <v>0</v>
      </c>
      <c r="I25" s="725">
        <f t="shared" ref="I25:J25" si="4">SUM(I20:I24)</f>
        <v>0</v>
      </c>
      <c r="J25" s="725">
        <f t="shared" si="4"/>
        <v>0</v>
      </c>
      <c r="K25" s="21"/>
      <c r="L25" s="21"/>
      <c r="M25" s="934">
        <f>SUM(M20:M24)</f>
        <v>0</v>
      </c>
      <c r="N25" s="934">
        <f>SUM(N20:N24)</f>
        <v>0</v>
      </c>
      <c r="O25" s="934">
        <f>SUM(O20:O24)</f>
        <v>0</v>
      </c>
      <c r="R25" s="934">
        <f>SUM(R20:R24)</f>
        <v>0</v>
      </c>
      <c r="S25" s="934">
        <f>SUM(S20:S24)</f>
        <v>0</v>
      </c>
      <c r="T25" s="934">
        <f>SUM(T20:T24)</f>
        <v>0</v>
      </c>
      <c r="U25" s="991">
        <f t="shared" si="2"/>
        <v>0</v>
      </c>
    </row>
    <row r="26" spans="1:21" ht="18" customHeight="1" thickBot="1">
      <c r="A26" s="396" t="s">
        <v>872</v>
      </c>
      <c r="B26" s="1"/>
      <c r="C26" s="1"/>
      <c r="D26" s="1"/>
      <c r="E26" s="1"/>
      <c r="F26" s="1"/>
      <c r="G26" s="1"/>
      <c r="H26" s="992">
        <f>H18+H25</f>
        <v>192000000</v>
      </c>
      <c r="I26" s="992">
        <f>I18+I25</f>
        <v>-20646649.369999997</v>
      </c>
      <c r="J26" s="992">
        <f>J18+J25</f>
        <v>251028941.25999999</v>
      </c>
      <c r="K26" s="517"/>
      <c r="L26" s="517"/>
      <c r="M26" s="948">
        <f t="shared" ref="M26" si="5">M18+M25</f>
        <v>230382291.89000002</v>
      </c>
      <c r="N26" s="948">
        <f>N18+N25</f>
        <v>213099660</v>
      </c>
      <c r="O26" s="948">
        <f>O18+O25</f>
        <v>-17282631.890000008</v>
      </c>
      <c r="P26" s="1"/>
      <c r="Q26" s="1"/>
      <c r="R26" s="948">
        <f>R18+R25</f>
        <v>14870000</v>
      </c>
      <c r="S26" s="948">
        <f t="shared" ref="S26:U26" si="6">S18+S25</f>
        <v>3000701.39</v>
      </c>
      <c r="T26" s="948">
        <f t="shared" si="6"/>
        <v>3000701.39</v>
      </c>
      <c r="U26" s="948">
        <f t="shared" si="6"/>
        <v>14870000</v>
      </c>
    </row>
    <row r="27" spans="1:21" ht="14.25" thickTop="1" thickBot="1">
      <c r="A27" s="60"/>
      <c r="B27" s="14"/>
      <c r="C27" s="14"/>
      <c r="D27" s="14"/>
      <c r="E27" s="14"/>
      <c r="F27" s="14"/>
      <c r="G27" s="14"/>
      <c r="H27" s="986"/>
      <c r="I27" s="986"/>
      <c r="J27" s="987"/>
      <c r="K27" s="882"/>
      <c r="L27" s="882"/>
      <c r="M27" s="14"/>
      <c r="N27" s="882"/>
      <c r="O27" s="882"/>
      <c r="P27" s="14"/>
      <c r="Q27" s="14"/>
      <c r="R27" s="14"/>
      <c r="S27" s="14"/>
      <c r="T27" s="14"/>
      <c r="U27" s="62"/>
    </row>
    <row r="28" spans="1:21" ht="6" customHeight="1">
      <c r="J28" s="8"/>
      <c r="K28" s="8"/>
      <c r="L28" s="8"/>
      <c r="N28" s="8"/>
      <c r="O28" s="8"/>
    </row>
    <row r="29" spans="1:21">
      <c r="B29" s="6"/>
      <c r="C29" s="6"/>
      <c r="D29" s="6"/>
      <c r="J29" s="8"/>
      <c r="K29" s="8"/>
      <c r="L29" s="8"/>
      <c r="N29" s="8"/>
      <c r="O29" s="8"/>
      <c r="U29" s="82" t="s">
        <v>101</v>
      </c>
    </row>
    <row r="30" spans="1:21">
      <c r="J30" s="8"/>
      <c r="K30" s="8"/>
      <c r="L30" s="8"/>
      <c r="N30" s="8"/>
      <c r="O30" s="8"/>
    </row>
    <row r="31" spans="1:21">
      <c r="B31" s="380" t="s">
        <v>873</v>
      </c>
      <c r="C31" s="380"/>
    </row>
    <row r="32" spans="1:21">
      <c r="A32" s="71">
        <v>1</v>
      </c>
      <c r="B32" s="417" t="s">
        <v>874</v>
      </c>
      <c r="C32" s="417"/>
    </row>
    <row r="33" spans="1:3">
      <c r="A33" s="71">
        <v>2</v>
      </c>
      <c r="B33" s="71" t="str">
        <f>'2-IPF'!B48</f>
        <v>A "Not Applicable," “N/A,” "NONE," or "NlL" phrase should be indicated in the schedules or sheets that do not apply or are not suitable to the Company. </v>
      </c>
      <c r="C33" s="71"/>
    </row>
    <row r="34" spans="1:3">
      <c r="A34" s="71">
        <v>3</v>
      </c>
      <c r="B34" s="71" t="str">
        <f>'2-IPF'!B49</f>
        <v>Any schedule not in accordance with the prescribed format, wrong data entry, missing details, information, and incomplete information/s shall be subject to penalties as specified under CL 2014-15.</v>
      </c>
      <c r="C34" s="71"/>
    </row>
    <row r="35" spans="1:3">
      <c r="A35" s="419">
        <v>4</v>
      </c>
      <c r="B35" s="71" t="s">
        <v>841</v>
      </c>
      <c r="C35" s="71"/>
    </row>
    <row r="36" spans="1:3">
      <c r="A36" s="419"/>
      <c r="B36" s="71" t="s">
        <v>875</v>
      </c>
      <c r="C36" s="71"/>
    </row>
    <row r="37" spans="1:3">
      <c r="A37" s="419"/>
      <c r="B37" s="71" t="s">
        <v>876</v>
      </c>
      <c r="C37" s="71"/>
    </row>
    <row r="38" spans="1:3">
      <c r="A38" s="419"/>
      <c r="B38" s="71" t="s">
        <v>877</v>
      </c>
      <c r="C38" s="71"/>
    </row>
    <row r="49" spans="18:18">
      <c r="R49" s="8"/>
    </row>
    <row r="52" spans="18:18">
      <c r="R52" s="516"/>
    </row>
  </sheetData>
  <mergeCells count="24">
    <mergeCell ref="D2:P2"/>
    <mergeCell ref="E3:G3"/>
    <mergeCell ref="H3:J3"/>
    <mergeCell ref="K3:L3"/>
    <mergeCell ref="O3:O5"/>
    <mergeCell ref="D3:D5"/>
    <mergeCell ref="M3:M5"/>
    <mergeCell ref="N3:N5"/>
    <mergeCell ref="A3:B3"/>
    <mergeCell ref="C3:C5"/>
    <mergeCell ref="A1:U1"/>
    <mergeCell ref="A18:B18"/>
    <mergeCell ref="A25:B25"/>
    <mergeCell ref="J4:J5"/>
    <mergeCell ref="K4:K5"/>
    <mergeCell ref="L4:L5"/>
    <mergeCell ref="A6:B6"/>
    <mergeCell ref="E4:E5"/>
    <mergeCell ref="F4:F5"/>
    <mergeCell ref="G4:G5"/>
    <mergeCell ref="A4:B5"/>
    <mergeCell ref="H4:H5"/>
    <mergeCell ref="I4:I5"/>
    <mergeCell ref="P3:U3"/>
  </mergeCells>
  <hyperlinks>
    <hyperlink ref="U29" location="'CONTENTS'!A1" display="CONTENTS!A1" xr:uid="{80E48D1D-39B6-487B-8F49-27B0810EB668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72" orientation="landscape" r:id="rId1"/>
  <headerFooter alignWithMargins="0">
    <oddFooter>&amp;RPage 13_Sch3-1_GS_PN</oddFooter>
  </headerFooter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7E0221-45EF-4AC6-8AAB-24EAEB2000B3}">
          <x14:formula1>
            <xm:f>Sheet1!$A$1:$A$2</xm:f>
          </x14:formula1>
          <xm:sqref>C20:C24 C15:C17 C11:C13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indexed="41"/>
  </sheetPr>
  <dimension ref="A1:Z111"/>
  <sheetViews>
    <sheetView zoomScaleNormal="100" workbookViewId="0">
      <pane ySplit="6" topLeftCell="A53" activePane="bottomLeft" state="frozen"/>
      <selection activeCell="Q28" sqref="Q28"/>
      <selection pane="bottomLeft" activeCell="I92" sqref="I92"/>
    </sheetView>
  </sheetViews>
  <sheetFormatPr defaultColWidth="8.85546875" defaultRowHeight="12.75"/>
  <cols>
    <col min="1" max="1" width="7.5703125" customWidth="1"/>
    <col min="2" max="2" width="35.85546875" customWidth="1"/>
    <col min="3" max="3" width="12.85546875" customWidth="1"/>
    <col min="4" max="4" width="24.85546875" customWidth="1"/>
    <col min="5" max="6" width="9.85546875" customWidth="1"/>
    <col min="7" max="7" width="13.140625" customWidth="1"/>
    <col min="8" max="8" width="14.5703125" customWidth="1"/>
    <col min="9" max="9" width="12.28515625" customWidth="1"/>
    <col min="10" max="10" width="10.28515625" customWidth="1"/>
    <col min="11" max="11" width="12.140625" customWidth="1"/>
    <col min="12" max="12" width="10.42578125" customWidth="1"/>
    <col min="13" max="13" width="10.7109375" customWidth="1"/>
    <col min="14" max="14" width="14.85546875" customWidth="1"/>
    <col min="15" max="18" width="11.7109375" customWidth="1"/>
  </cols>
  <sheetData>
    <row r="1" spans="1:26" ht="30" customHeight="1" thickBot="1">
      <c r="A1" s="1337" t="str">
        <f>'Exh1-BS'!A1:G1</f>
        <v xml:space="preserve">ANNUAL STATEMENT for the Year Ended December 31, 2024 of 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44"/>
      <c r="S1" s="44"/>
      <c r="T1" s="44"/>
      <c r="U1" s="44"/>
      <c r="V1" s="44"/>
      <c r="W1" s="44"/>
      <c r="X1" s="44"/>
      <c r="Y1" s="44"/>
      <c r="Z1" s="63"/>
    </row>
    <row r="2" spans="1:26" ht="30" customHeight="1" thickBot="1">
      <c r="A2" s="1253" t="s">
        <v>878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4"/>
      <c r="P2" s="1254"/>
      <c r="Q2" s="1254"/>
      <c r="R2" s="1255"/>
      <c r="S2" s="63"/>
      <c r="T2" s="63"/>
      <c r="U2" s="63"/>
      <c r="V2" s="63"/>
      <c r="W2" s="63"/>
      <c r="X2" s="63"/>
      <c r="Y2" s="63"/>
      <c r="Z2" s="63"/>
    </row>
    <row r="3" spans="1:26" s="4" customFormat="1" ht="18" customHeight="1">
      <c r="A3" s="1338" t="s">
        <v>769</v>
      </c>
      <c r="B3" s="1339"/>
      <c r="C3" s="1323" t="s">
        <v>879</v>
      </c>
      <c r="D3" s="1323" t="s">
        <v>880</v>
      </c>
      <c r="E3" s="1323" t="s">
        <v>830</v>
      </c>
      <c r="F3" s="1323" t="s">
        <v>881</v>
      </c>
      <c r="G3" s="1323" t="s">
        <v>882</v>
      </c>
      <c r="H3" s="1323" t="s">
        <v>1644</v>
      </c>
      <c r="I3" s="1345" t="s">
        <v>846</v>
      </c>
      <c r="J3" s="1346"/>
      <c r="K3" s="1321" t="s">
        <v>883</v>
      </c>
      <c r="L3" s="1321" t="s">
        <v>884</v>
      </c>
      <c r="M3" s="1321" t="s">
        <v>885</v>
      </c>
      <c r="N3" s="1321" t="s">
        <v>886</v>
      </c>
      <c r="O3" s="1246" t="s">
        <v>887</v>
      </c>
      <c r="P3" s="1247"/>
      <c r="Q3" s="1247"/>
      <c r="R3" s="1342"/>
    </row>
    <row r="4" spans="1:26" s="4" customFormat="1" ht="13.35" customHeight="1">
      <c r="A4" s="1340"/>
      <c r="B4" s="1341"/>
      <c r="C4" s="1318"/>
      <c r="D4" s="1318"/>
      <c r="E4" s="1318"/>
      <c r="F4" s="1318"/>
      <c r="G4" s="1318" t="s">
        <v>888</v>
      </c>
      <c r="H4" s="1318"/>
      <c r="I4" s="1347"/>
      <c r="J4" s="1348"/>
      <c r="K4" s="1322"/>
      <c r="L4" s="1322"/>
      <c r="M4" s="1322"/>
      <c r="N4" s="1322"/>
      <c r="O4" s="752" t="s">
        <v>774</v>
      </c>
      <c r="P4" s="752" t="s">
        <v>775</v>
      </c>
      <c r="Q4" s="752" t="s">
        <v>775</v>
      </c>
      <c r="R4" s="383" t="s">
        <v>776</v>
      </c>
    </row>
    <row r="5" spans="1:26" s="4" customFormat="1" ht="41.45" customHeight="1">
      <c r="A5" s="1340"/>
      <c r="B5" s="1341"/>
      <c r="C5" s="1318"/>
      <c r="D5" s="1318"/>
      <c r="E5" s="1318"/>
      <c r="F5" s="1318"/>
      <c r="G5" s="1318"/>
      <c r="H5" s="1318"/>
      <c r="I5" s="749" t="s">
        <v>889</v>
      </c>
      <c r="J5" s="749" t="s">
        <v>689</v>
      </c>
      <c r="K5" s="1323"/>
      <c r="L5" s="1323"/>
      <c r="M5" s="1323"/>
      <c r="N5" s="1323"/>
      <c r="O5" s="749" t="s">
        <v>783</v>
      </c>
      <c r="P5" s="749" t="s">
        <v>784</v>
      </c>
      <c r="Q5" s="749" t="s">
        <v>785</v>
      </c>
      <c r="R5" s="543" t="s">
        <v>783</v>
      </c>
    </row>
    <row r="6" spans="1:26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732" t="s">
        <v>716</v>
      </c>
      <c r="P6" s="732" t="s">
        <v>717</v>
      </c>
      <c r="Q6" s="732" t="s">
        <v>718</v>
      </c>
      <c r="R6" s="613" t="s">
        <v>719</v>
      </c>
      <c r="S6" s="331"/>
    </row>
    <row r="7" spans="1:26" s="4" customFormat="1" ht="15.75" customHeight="1">
      <c r="A7" s="387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388"/>
    </row>
    <row r="8" spans="1:26" s="29" customFormat="1" ht="16.5" customHeight="1">
      <c r="A8" s="389" t="s">
        <v>890</v>
      </c>
      <c r="B8" s="14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42"/>
      <c r="O8" s="142"/>
      <c r="P8" s="142"/>
      <c r="Q8" s="142"/>
      <c r="R8" s="390"/>
    </row>
    <row r="9" spans="1:26" s="24" customFormat="1" ht="16.5" customHeight="1">
      <c r="A9" s="414" t="s">
        <v>891</v>
      </c>
      <c r="C9" s="1000"/>
      <c r="D9" s="1000"/>
      <c r="E9" s="1000"/>
      <c r="F9" s="1000"/>
      <c r="G9" s="1000"/>
      <c r="H9" s="1000"/>
      <c r="I9" s="1000"/>
      <c r="J9" s="1000"/>
      <c r="K9" s="1000"/>
      <c r="L9" s="1000"/>
      <c r="M9" s="1000"/>
      <c r="N9" s="54"/>
      <c r="O9" s="54"/>
      <c r="P9" s="54"/>
      <c r="Q9" s="54"/>
      <c r="R9" s="408"/>
    </row>
    <row r="10" spans="1:26" s="29" customFormat="1" ht="16.5" customHeight="1">
      <c r="A10" s="394" t="s">
        <v>133</v>
      </c>
      <c r="B10" s="29" t="s">
        <v>892</v>
      </c>
      <c r="C10" s="30"/>
      <c r="D10" s="30"/>
      <c r="E10" s="86"/>
      <c r="F10" s="86"/>
      <c r="G10" s="30"/>
      <c r="H10" s="30"/>
      <c r="I10" s="30"/>
      <c r="J10" s="30"/>
      <c r="K10" s="30"/>
      <c r="L10" s="30"/>
      <c r="M10" s="30"/>
      <c r="N10" s="142"/>
      <c r="O10" s="142"/>
      <c r="P10" s="142"/>
      <c r="Q10" s="142"/>
      <c r="R10" s="390"/>
    </row>
    <row r="11" spans="1:26" s="29" customFormat="1" ht="16.5" customHeight="1">
      <c r="A11" s="394" t="s">
        <v>136</v>
      </c>
      <c r="B11" s="29" t="s">
        <v>893</v>
      </c>
      <c r="C11" s="30"/>
      <c r="D11" s="30"/>
      <c r="E11" s="86"/>
      <c r="F11" s="86"/>
      <c r="G11" s="30"/>
      <c r="H11" s="30"/>
      <c r="I11" s="30"/>
      <c r="J11" s="30"/>
      <c r="K11" s="30"/>
      <c r="L11" s="30"/>
      <c r="M11" s="30"/>
      <c r="N11" s="142"/>
      <c r="O11" s="142"/>
      <c r="P11" s="142"/>
      <c r="Q11" s="142"/>
      <c r="R11" s="390"/>
    </row>
    <row r="12" spans="1:26" s="24" customFormat="1">
      <c r="A12" s="395" t="s">
        <v>894</v>
      </c>
      <c r="H12" s="755">
        <f t="shared" ref="H12:R12" si="0">SUM(H10:H11)</f>
        <v>0</v>
      </c>
      <c r="I12" s="755">
        <f t="shared" si="0"/>
        <v>0</v>
      </c>
      <c r="J12" s="755">
        <f t="shared" si="0"/>
        <v>0</v>
      </c>
      <c r="K12" s="755">
        <f t="shared" si="0"/>
        <v>0</v>
      </c>
      <c r="L12" s="755">
        <f t="shared" si="0"/>
        <v>0</v>
      </c>
      <c r="M12" s="755">
        <f t="shared" si="0"/>
        <v>0</v>
      </c>
      <c r="N12" s="755">
        <f t="shared" si="0"/>
        <v>0</v>
      </c>
      <c r="O12" s="755">
        <f t="shared" si="0"/>
        <v>0</v>
      </c>
      <c r="P12" s="755">
        <f t="shared" si="0"/>
        <v>0</v>
      </c>
      <c r="Q12" s="755">
        <f t="shared" si="0"/>
        <v>0</v>
      </c>
      <c r="R12" s="756">
        <f t="shared" si="0"/>
        <v>0</v>
      </c>
    </row>
    <row r="13" spans="1:26" s="29" customFormat="1" ht="16.5" customHeight="1">
      <c r="A13" s="414" t="s">
        <v>895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42"/>
      <c r="O13" s="142"/>
      <c r="P13" s="142"/>
      <c r="Q13" s="142"/>
      <c r="R13" s="390"/>
    </row>
    <row r="14" spans="1:26" s="29" customFormat="1" ht="16.5" customHeight="1">
      <c r="A14" s="394" t="s">
        <v>133</v>
      </c>
      <c r="B14" s="1001" t="s">
        <v>896</v>
      </c>
      <c r="C14" s="30"/>
      <c r="D14" s="30"/>
      <c r="E14" s="86"/>
      <c r="F14" s="86"/>
      <c r="G14" s="30"/>
      <c r="H14" s="30"/>
      <c r="I14" s="30"/>
      <c r="J14" s="30"/>
      <c r="K14" s="30"/>
      <c r="L14" s="30"/>
      <c r="M14" s="30"/>
      <c r="N14" s="142"/>
      <c r="O14" s="142"/>
      <c r="P14" s="142"/>
      <c r="Q14" s="142"/>
      <c r="R14" s="390"/>
    </row>
    <row r="15" spans="1:26" s="29" customFormat="1" ht="16.5" customHeight="1">
      <c r="A15" s="394" t="s">
        <v>136</v>
      </c>
      <c r="B15" s="1001" t="s">
        <v>897</v>
      </c>
      <c r="C15" s="30"/>
      <c r="D15" s="30"/>
      <c r="E15" s="86"/>
      <c r="F15" s="86"/>
      <c r="G15" s="30"/>
      <c r="H15" s="30"/>
      <c r="I15" s="30"/>
      <c r="J15" s="30"/>
      <c r="K15" s="30"/>
      <c r="L15" s="30"/>
      <c r="M15" s="30"/>
      <c r="N15" s="142"/>
      <c r="O15" s="142"/>
      <c r="P15" s="142"/>
      <c r="Q15" s="142"/>
      <c r="R15" s="390"/>
    </row>
    <row r="16" spans="1:26" s="29" customFormat="1" ht="16.5" customHeight="1">
      <c r="A16" s="395" t="s">
        <v>898</v>
      </c>
      <c r="C16" s="30"/>
      <c r="D16" s="30"/>
      <c r="E16" s="30"/>
      <c r="F16" s="30"/>
      <c r="G16" s="30"/>
      <c r="H16" s="755">
        <f t="shared" ref="H16" si="1">SUM(H14:H15)</f>
        <v>0</v>
      </c>
      <c r="I16" s="755">
        <f t="shared" ref="I16" si="2">SUM(I14:I15)</f>
        <v>0</v>
      </c>
      <c r="J16" s="755">
        <f t="shared" ref="J16" si="3">SUM(J14:J15)</f>
        <v>0</v>
      </c>
      <c r="K16" s="755">
        <f t="shared" ref="K16" si="4">SUM(K14:K15)</f>
        <v>0</v>
      </c>
      <c r="L16" s="755">
        <f t="shared" ref="L16" si="5">SUM(L14:L15)</f>
        <v>0</v>
      </c>
      <c r="M16" s="755">
        <f t="shared" ref="M16" si="6">SUM(M14:M15)</f>
        <v>0</v>
      </c>
      <c r="N16" s="755">
        <f t="shared" ref="N16" si="7">SUM(N14:N15)</f>
        <v>0</v>
      </c>
      <c r="O16" s="755">
        <f t="shared" ref="O16" si="8">SUM(O14:O15)</f>
        <v>0</v>
      </c>
      <c r="P16" s="755">
        <f t="shared" ref="P16" si="9">SUM(P14:P15)</f>
        <v>0</v>
      </c>
      <c r="Q16" s="755">
        <f t="shared" ref="Q16" si="10">SUM(Q14:Q15)</f>
        <v>0</v>
      </c>
      <c r="R16" s="756">
        <f t="shared" ref="R16" si="11">SUM(R14:R15)</f>
        <v>0</v>
      </c>
    </row>
    <row r="17" spans="1:18" s="29" customFormat="1" ht="16.5" customHeight="1">
      <c r="A17" s="414" t="s">
        <v>899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142"/>
      <c r="O17" s="142"/>
      <c r="P17" s="142"/>
      <c r="Q17" s="142"/>
      <c r="R17" s="390"/>
    </row>
    <row r="18" spans="1:18" s="29" customFormat="1" ht="16.5" customHeight="1">
      <c r="A18" s="394" t="s">
        <v>133</v>
      </c>
      <c r="B18" s="316" t="s">
        <v>900</v>
      </c>
      <c r="C18" s="30"/>
      <c r="D18" s="30"/>
      <c r="E18" s="86"/>
      <c r="F18" s="86"/>
      <c r="G18" s="30"/>
      <c r="H18" s="30"/>
      <c r="I18" s="30"/>
      <c r="J18" s="30"/>
      <c r="K18" s="30"/>
      <c r="L18" s="30"/>
      <c r="M18" s="30"/>
      <c r="N18" s="142"/>
      <c r="O18" s="142"/>
      <c r="P18" s="142"/>
      <c r="Q18" s="142"/>
      <c r="R18" s="390"/>
    </row>
    <row r="19" spans="1:18" s="29" customFormat="1" ht="16.5" customHeight="1">
      <c r="A19" s="394" t="s">
        <v>136</v>
      </c>
      <c r="B19" s="316" t="s">
        <v>901</v>
      </c>
      <c r="C19" s="30"/>
      <c r="D19" s="30"/>
      <c r="E19" s="86"/>
      <c r="F19" s="86"/>
      <c r="G19" s="30"/>
      <c r="H19" s="30"/>
      <c r="I19" s="30"/>
      <c r="J19" s="30"/>
      <c r="K19" s="30"/>
      <c r="L19" s="30"/>
      <c r="M19" s="30"/>
      <c r="N19" s="142"/>
      <c r="O19" s="142"/>
      <c r="P19" s="142"/>
      <c r="Q19" s="142"/>
      <c r="R19" s="390"/>
    </row>
    <row r="20" spans="1:18" s="29" customFormat="1" ht="16.5" customHeight="1">
      <c r="A20" s="395" t="s">
        <v>902</v>
      </c>
      <c r="B20" s="377"/>
      <c r="C20" s="30"/>
      <c r="D20" s="30"/>
      <c r="E20" s="30"/>
      <c r="F20" s="30"/>
      <c r="G20" s="30"/>
      <c r="H20" s="755">
        <f t="shared" ref="H20" si="12">SUM(H18:H19)</f>
        <v>0</v>
      </c>
      <c r="I20" s="755">
        <f t="shared" ref="I20" si="13">SUM(I18:I19)</f>
        <v>0</v>
      </c>
      <c r="J20" s="755">
        <f t="shared" ref="J20" si="14">SUM(J18:J19)</f>
        <v>0</v>
      </c>
      <c r="K20" s="755">
        <f t="shared" ref="K20" si="15">SUM(K18:K19)</f>
        <v>0</v>
      </c>
      <c r="L20" s="755">
        <f t="shared" ref="L20" si="16">SUM(L18:L19)</f>
        <v>0</v>
      </c>
      <c r="M20" s="755">
        <f t="shared" ref="M20" si="17">SUM(M18:M19)</f>
        <v>0</v>
      </c>
      <c r="N20" s="755">
        <f t="shared" ref="N20" si="18">SUM(N18:N19)</f>
        <v>0</v>
      </c>
      <c r="O20" s="755">
        <f t="shared" ref="O20" si="19">SUM(O18:O19)</f>
        <v>0</v>
      </c>
      <c r="P20" s="755">
        <f t="shared" ref="P20" si="20">SUM(P18:P19)</f>
        <v>0</v>
      </c>
      <c r="Q20" s="755">
        <f t="shared" ref="Q20" si="21">SUM(Q18:Q19)</f>
        <v>0</v>
      </c>
      <c r="R20" s="756">
        <f t="shared" ref="R20" si="22">SUM(R18:R19)</f>
        <v>0</v>
      </c>
    </row>
    <row r="21" spans="1:18" s="24" customFormat="1">
      <c r="A21" s="391" t="s">
        <v>903</v>
      </c>
      <c r="B21" s="1002"/>
      <c r="C21" s="1000"/>
      <c r="D21" s="1000"/>
      <c r="E21" s="1000"/>
      <c r="F21" s="1000"/>
      <c r="G21" s="1000"/>
      <c r="H21" s="757">
        <f t="shared" ref="H21:R21" si="23">SUM(H12,H16,H20)</f>
        <v>0</v>
      </c>
      <c r="I21" s="757">
        <f t="shared" si="23"/>
        <v>0</v>
      </c>
      <c r="J21" s="757">
        <f t="shared" si="23"/>
        <v>0</v>
      </c>
      <c r="K21" s="757">
        <f t="shared" si="23"/>
        <v>0</v>
      </c>
      <c r="L21" s="757">
        <f t="shared" si="23"/>
        <v>0</v>
      </c>
      <c r="M21" s="757">
        <f t="shared" si="23"/>
        <v>0</v>
      </c>
      <c r="N21" s="757">
        <f t="shared" si="23"/>
        <v>0</v>
      </c>
      <c r="O21" s="757">
        <f t="shared" si="23"/>
        <v>0</v>
      </c>
      <c r="P21" s="757">
        <f t="shared" si="23"/>
        <v>0</v>
      </c>
      <c r="Q21" s="757">
        <f t="shared" si="23"/>
        <v>0</v>
      </c>
      <c r="R21" s="758">
        <f t="shared" si="23"/>
        <v>0</v>
      </c>
    </row>
    <row r="22" spans="1:18" s="29" customFormat="1" ht="16.5" customHeight="1">
      <c r="A22" s="39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142"/>
      <c r="O22" s="142"/>
      <c r="P22" s="142"/>
      <c r="Q22" s="142"/>
      <c r="R22" s="390"/>
    </row>
    <row r="23" spans="1:18" s="29" customFormat="1" ht="16.5" customHeight="1">
      <c r="A23" s="389" t="s">
        <v>904</v>
      </c>
      <c r="B23" s="14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142"/>
      <c r="O23" s="142"/>
      <c r="P23" s="142"/>
      <c r="Q23" s="142"/>
      <c r="R23" s="390"/>
    </row>
    <row r="24" spans="1:18" s="29" customFormat="1">
      <c r="A24" s="393" t="s">
        <v>905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142"/>
      <c r="O24" s="142"/>
      <c r="P24" s="142"/>
      <c r="Q24" s="142"/>
      <c r="R24" s="390"/>
    </row>
    <row r="25" spans="1:18" s="29" customFormat="1">
      <c r="A25" s="394" t="s">
        <v>133</v>
      </c>
      <c r="B25" s="29" t="s">
        <v>1639</v>
      </c>
      <c r="C25" s="29">
        <v>71059618</v>
      </c>
      <c r="D25" s="29" t="s">
        <v>1642</v>
      </c>
      <c r="E25" s="86" t="s">
        <v>940</v>
      </c>
      <c r="F25" s="86" t="s">
        <v>940</v>
      </c>
      <c r="G25" s="29" t="s">
        <v>1643</v>
      </c>
      <c r="H25" s="1006">
        <v>569124.47999998392</v>
      </c>
      <c r="I25" s="1007"/>
      <c r="J25" s="1007"/>
      <c r="K25" s="1007"/>
      <c r="L25" s="1007"/>
      <c r="M25" s="1007"/>
      <c r="N25" s="1008">
        <v>569124.47999998392</v>
      </c>
      <c r="O25" s="1008"/>
      <c r="P25" s="1008"/>
      <c r="Q25" s="1008"/>
      <c r="R25" s="385"/>
    </row>
    <row r="26" spans="1:18" s="29" customFormat="1">
      <c r="A26" s="394"/>
      <c r="B26" s="29" t="s">
        <v>1640</v>
      </c>
      <c r="C26" s="29">
        <v>1731007825</v>
      </c>
      <c r="D26" s="29" t="s">
        <v>1642</v>
      </c>
      <c r="E26" s="86" t="s">
        <v>940</v>
      </c>
      <c r="F26" s="86" t="s">
        <v>940</v>
      </c>
      <c r="G26" s="29" t="s">
        <v>1643</v>
      </c>
      <c r="H26" s="1006">
        <v>-794783.73000000045</v>
      </c>
      <c r="I26" s="1007"/>
      <c r="J26" s="1007"/>
      <c r="K26" s="1007"/>
      <c r="L26" s="1007"/>
      <c r="M26" s="1007"/>
      <c r="N26" s="1008">
        <v>-794783.73000000045</v>
      </c>
      <c r="O26" s="1008"/>
      <c r="P26" s="1008"/>
      <c r="Q26" s="1008"/>
      <c r="R26" s="385"/>
    </row>
    <row r="27" spans="1:18" s="29" customFormat="1">
      <c r="A27" s="394"/>
      <c r="B27" s="29" t="s">
        <v>1641</v>
      </c>
      <c r="E27" s="86"/>
      <c r="F27" s="86"/>
      <c r="H27" s="1009">
        <f>SUM(H25:H26)</f>
        <v>-225659.25000001653</v>
      </c>
      <c r="I27" s="1003"/>
      <c r="J27" s="1003"/>
      <c r="K27" s="1003"/>
      <c r="L27" s="1003"/>
      <c r="M27" s="1003"/>
      <c r="N27" s="1009">
        <f>SUM(N25:N26)</f>
        <v>-225659.25000001653</v>
      </c>
      <c r="O27" s="1004"/>
      <c r="P27" s="1004"/>
      <c r="Q27" s="1004">
        <v>0</v>
      </c>
      <c r="R27" s="1005"/>
    </row>
    <row r="28" spans="1:18" s="29" customFormat="1">
      <c r="A28" s="394"/>
      <c r="B28" s="29" t="s">
        <v>681</v>
      </c>
      <c r="E28" s="86"/>
      <c r="F28" s="86"/>
      <c r="N28" s="384"/>
      <c r="O28" s="384"/>
      <c r="P28" s="384"/>
      <c r="Q28" s="384"/>
      <c r="R28" s="385"/>
    </row>
    <row r="29" spans="1:18" s="29" customFormat="1">
      <c r="A29" s="394"/>
      <c r="B29" s="24" t="s">
        <v>1645</v>
      </c>
      <c r="E29" s="86"/>
      <c r="F29" s="86"/>
      <c r="N29" s="384"/>
      <c r="O29" s="384"/>
      <c r="P29" s="384"/>
      <c r="Q29" s="384"/>
      <c r="R29" s="385"/>
    </row>
    <row r="30" spans="1:18" s="29" customFormat="1">
      <c r="A30" s="394" t="s">
        <v>133</v>
      </c>
      <c r="B30" s="29" t="s">
        <v>1539</v>
      </c>
      <c r="E30" s="86"/>
      <c r="F30" s="86"/>
      <c r="N30" s="384"/>
      <c r="O30" s="384"/>
      <c r="P30" s="384"/>
      <c r="Q30" s="384"/>
      <c r="R30" s="385"/>
    </row>
    <row r="31" spans="1:18" s="29" customFormat="1">
      <c r="A31" s="394"/>
      <c r="B31" s="29" t="s">
        <v>1646</v>
      </c>
      <c r="C31" s="29">
        <v>1700142974</v>
      </c>
      <c r="D31" s="29" t="s">
        <v>1642</v>
      </c>
      <c r="E31" s="86" t="s">
        <v>940</v>
      </c>
      <c r="F31" s="86" t="s">
        <v>940</v>
      </c>
      <c r="G31" s="29" t="s">
        <v>1643</v>
      </c>
      <c r="H31" s="1006">
        <v>4245587.4300000006</v>
      </c>
      <c r="I31" s="1006"/>
      <c r="J31" s="1006"/>
      <c r="K31" s="1006"/>
      <c r="L31" s="1006"/>
      <c r="M31" s="1006"/>
      <c r="N31" s="1011">
        <v>4245587.4300000006</v>
      </c>
      <c r="O31" s="1011">
        <v>2640.68</v>
      </c>
      <c r="P31" s="1011"/>
      <c r="Q31" s="1011"/>
      <c r="R31" s="1012">
        <v>2640.68</v>
      </c>
    </row>
    <row r="32" spans="1:18" s="29" customFormat="1">
      <c r="A32" s="394"/>
      <c r="B32" s="29" t="s">
        <v>1647</v>
      </c>
      <c r="C32" s="1010" t="s">
        <v>1667</v>
      </c>
      <c r="D32" s="29" t="s">
        <v>1642</v>
      </c>
      <c r="E32" s="86" t="s">
        <v>940</v>
      </c>
      <c r="F32" s="86" t="s">
        <v>940</v>
      </c>
      <c r="G32" s="29" t="s">
        <v>1643</v>
      </c>
      <c r="H32" s="1006">
        <v>156935.75000000172</v>
      </c>
      <c r="I32" s="1006"/>
      <c r="J32" s="1006"/>
      <c r="K32" s="1006"/>
      <c r="L32" s="1006"/>
      <c r="M32" s="1006"/>
      <c r="N32" s="1011">
        <v>156935.75000000172</v>
      </c>
      <c r="O32" s="1011">
        <v>2876.6299999999997</v>
      </c>
      <c r="P32" s="1011"/>
      <c r="Q32" s="1011"/>
      <c r="R32" s="1012">
        <v>2876.6299999999997</v>
      </c>
    </row>
    <row r="33" spans="1:18" s="29" customFormat="1">
      <c r="A33" s="394" t="s">
        <v>136</v>
      </c>
      <c r="B33" s="29" t="s">
        <v>1639</v>
      </c>
      <c r="E33" s="86"/>
      <c r="F33" s="86"/>
      <c r="H33" s="1006"/>
      <c r="I33" s="1006"/>
      <c r="J33" s="1006"/>
      <c r="K33" s="1006"/>
      <c r="L33" s="1006"/>
      <c r="M33" s="1006"/>
      <c r="N33" s="1011">
        <v>0</v>
      </c>
      <c r="O33" s="1011"/>
      <c r="P33" s="1011"/>
      <c r="Q33" s="1011"/>
      <c r="R33" s="1012"/>
    </row>
    <row r="34" spans="1:18" s="29" customFormat="1">
      <c r="A34" s="394"/>
      <c r="B34" s="29" t="s">
        <v>1648</v>
      </c>
      <c r="C34" s="29">
        <v>1731005962</v>
      </c>
      <c r="D34" s="29" t="s">
        <v>1642</v>
      </c>
      <c r="E34" s="86" t="s">
        <v>940</v>
      </c>
      <c r="F34" s="86" t="s">
        <v>940</v>
      </c>
      <c r="G34" s="29" t="s">
        <v>1643</v>
      </c>
      <c r="H34" s="1006">
        <v>117521.90999999834</v>
      </c>
      <c r="I34" s="1006"/>
      <c r="J34" s="1006"/>
      <c r="K34" s="1006"/>
      <c r="L34" s="1006"/>
      <c r="M34" s="1006"/>
      <c r="N34" s="1011">
        <v>117521.90999999834</v>
      </c>
      <c r="O34" s="1011">
        <v>160.16</v>
      </c>
      <c r="P34" s="1011"/>
      <c r="Q34" s="1011"/>
      <c r="R34" s="1012">
        <v>160.16</v>
      </c>
    </row>
    <row r="35" spans="1:18" s="29" customFormat="1">
      <c r="A35" s="394"/>
      <c r="B35" s="29" t="s">
        <v>1649</v>
      </c>
      <c r="C35" s="29">
        <v>1623028395</v>
      </c>
      <c r="D35" s="29" t="s">
        <v>1642</v>
      </c>
      <c r="E35" s="86" t="s">
        <v>940</v>
      </c>
      <c r="F35" s="86" t="s">
        <v>940</v>
      </c>
      <c r="G35" s="29" t="s">
        <v>1643</v>
      </c>
      <c r="H35" s="1006">
        <v>194205.9299999995</v>
      </c>
      <c r="I35" s="1006"/>
      <c r="J35" s="1006"/>
      <c r="K35" s="1006"/>
      <c r="L35" s="1006"/>
      <c r="M35" s="1006"/>
      <c r="N35" s="1011">
        <v>194205.9299999995</v>
      </c>
      <c r="O35" s="1011">
        <v>93.5</v>
      </c>
      <c r="P35" s="1011"/>
      <c r="Q35" s="1011"/>
      <c r="R35" s="1012">
        <v>93.5</v>
      </c>
    </row>
    <row r="36" spans="1:18" s="29" customFormat="1">
      <c r="A36" s="394"/>
      <c r="B36" s="29" t="s">
        <v>1650</v>
      </c>
      <c r="C36" s="29">
        <v>1623028565</v>
      </c>
      <c r="D36" s="29" t="s">
        <v>1642</v>
      </c>
      <c r="E36" s="86" t="s">
        <v>940</v>
      </c>
      <c r="F36" s="86" t="s">
        <v>940</v>
      </c>
      <c r="G36" s="29" t="s">
        <v>1643</v>
      </c>
      <c r="H36" s="1006">
        <v>-4093120.9399999995</v>
      </c>
      <c r="I36" s="1006"/>
      <c r="J36" s="1006"/>
      <c r="K36" s="1006"/>
      <c r="L36" s="1006"/>
      <c r="M36" s="1006"/>
      <c r="N36" s="1011">
        <v>-4093120.9399999995</v>
      </c>
      <c r="O36" s="1011">
        <v>391.05999999999995</v>
      </c>
      <c r="P36" s="1011"/>
      <c r="Q36" s="1011"/>
      <c r="R36" s="1012">
        <v>391.05999999999995</v>
      </c>
    </row>
    <row r="37" spans="1:18" s="29" customFormat="1">
      <c r="A37" s="394">
        <v>3</v>
      </c>
      <c r="B37" s="29" t="s">
        <v>1651</v>
      </c>
      <c r="E37" s="86"/>
      <c r="F37" s="86"/>
      <c r="H37" s="1006"/>
      <c r="I37" s="1006"/>
      <c r="J37" s="1006"/>
      <c r="K37" s="1006"/>
      <c r="L37" s="1006"/>
      <c r="M37" s="1006"/>
      <c r="N37" s="1011"/>
      <c r="O37" s="1011"/>
      <c r="P37" s="1011"/>
      <c r="Q37" s="1011"/>
      <c r="R37" s="1012"/>
    </row>
    <row r="38" spans="1:18" s="29" customFormat="1">
      <c r="A38" s="394"/>
      <c r="B38" s="29" t="s">
        <v>1652</v>
      </c>
      <c r="C38" s="29">
        <v>5603020024</v>
      </c>
      <c r="D38" s="29" t="s">
        <v>1642</v>
      </c>
      <c r="E38" s="86" t="s">
        <v>940</v>
      </c>
      <c r="F38" s="86" t="s">
        <v>940</v>
      </c>
      <c r="G38" s="29" t="s">
        <v>1643</v>
      </c>
      <c r="H38" s="1006">
        <v>230420.59999999986</v>
      </c>
      <c r="I38" s="1006"/>
      <c r="J38" s="1006"/>
      <c r="K38" s="1006"/>
      <c r="L38" s="1006"/>
      <c r="M38" s="1006"/>
      <c r="N38" s="1011">
        <v>230420.59999999986</v>
      </c>
      <c r="O38" s="1011">
        <v>677.9</v>
      </c>
      <c r="P38" s="1011"/>
      <c r="Q38" s="1011"/>
      <c r="R38" s="1012">
        <v>677.9</v>
      </c>
    </row>
    <row r="39" spans="1:18" s="29" customFormat="1">
      <c r="A39" s="394"/>
      <c r="B39" s="29" t="s">
        <v>1653</v>
      </c>
      <c r="C39" s="29">
        <v>5603020008</v>
      </c>
      <c r="D39" s="29" t="s">
        <v>1642</v>
      </c>
      <c r="E39" s="86" t="s">
        <v>940</v>
      </c>
      <c r="F39" s="86" t="s">
        <v>940</v>
      </c>
      <c r="G39" s="29" t="s">
        <v>1643</v>
      </c>
      <c r="H39" s="1006">
        <v>21903035.04000001</v>
      </c>
      <c r="I39" s="1006"/>
      <c r="J39" s="1006"/>
      <c r="K39" s="1006"/>
      <c r="L39" s="1006"/>
      <c r="M39" s="1006"/>
      <c r="N39" s="1011">
        <v>21903035.04000001</v>
      </c>
      <c r="O39" s="1011">
        <v>80850.880000000005</v>
      </c>
      <c r="P39" s="1011"/>
      <c r="Q39" s="1011"/>
      <c r="R39" s="1012">
        <v>80850.880000000005</v>
      </c>
    </row>
    <row r="40" spans="1:18" s="29" customFormat="1">
      <c r="A40" s="394"/>
      <c r="B40" s="1001" t="s">
        <v>1654</v>
      </c>
      <c r="C40" s="29" t="s">
        <v>1668</v>
      </c>
      <c r="D40" s="29" t="s">
        <v>1642</v>
      </c>
      <c r="E40" s="86" t="s">
        <v>940</v>
      </c>
      <c r="F40" s="86" t="s">
        <v>940</v>
      </c>
      <c r="G40" s="29" t="s">
        <v>1643</v>
      </c>
      <c r="H40" s="1006">
        <v>165860.36000000013</v>
      </c>
      <c r="I40" s="1006"/>
      <c r="J40" s="1006"/>
      <c r="K40" s="1006"/>
      <c r="L40" s="1006"/>
      <c r="M40" s="1006"/>
      <c r="N40" s="1011">
        <v>165860.36000000013</v>
      </c>
      <c r="O40" s="1011">
        <v>682.37</v>
      </c>
      <c r="P40" s="1011"/>
      <c r="Q40" s="1011"/>
      <c r="R40" s="1012">
        <v>682.37</v>
      </c>
    </row>
    <row r="41" spans="1:18" s="29" customFormat="1">
      <c r="A41" s="394">
        <v>4</v>
      </c>
      <c r="B41" s="29" t="s">
        <v>1655</v>
      </c>
      <c r="E41" s="86"/>
      <c r="F41" s="86"/>
      <c r="H41" s="1006"/>
      <c r="I41" s="1006"/>
      <c r="J41" s="1006"/>
      <c r="K41" s="1006"/>
      <c r="L41" s="1006"/>
      <c r="M41" s="1006"/>
      <c r="N41" s="1011"/>
      <c r="O41" s="1011"/>
      <c r="P41" s="1011"/>
      <c r="Q41" s="1011"/>
      <c r="R41" s="1012"/>
    </row>
    <row r="42" spans="1:18" s="29" customFormat="1">
      <c r="A42" s="394"/>
      <c r="B42" s="29" t="s">
        <v>1656</v>
      </c>
      <c r="C42" s="29">
        <v>10880052188</v>
      </c>
      <c r="D42" s="29" t="s">
        <v>1642</v>
      </c>
      <c r="E42" s="86" t="s">
        <v>940</v>
      </c>
      <c r="F42" s="86" t="s">
        <v>940</v>
      </c>
      <c r="G42" s="29" t="s">
        <v>1643</v>
      </c>
      <c r="H42" s="1006">
        <v>92318.5799999999</v>
      </c>
      <c r="I42" s="1006"/>
      <c r="J42" s="1006"/>
      <c r="K42" s="1006"/>
      <c r="L42" s="1006"/>
      <c r="M42" s="1006"/>
      <c r="N42" s="1011">
        <v>92318.5799999999</v>
      </c>
      <c r="O42" s="1011">
        <v>169.37</v>
      </c>
      <c r="P42" s="1011"/>
      <c r="Q42" s="1011"/>
      <c r="R42" s="1012">
        <v>169.37</v>
      </c>
    </row>
    <row r="43" spans="1:18" s="29" customFormat="1">
      <c r="A43" s="394">
        <v>5</v>
      </c>
      <c r="B43" s="29" t="s">
        <v>1657</v>
      </c>
      <c r="E43" s="86"/>
      <c r="F43" s="86"/>
      <c r="H43" s="1006"/>
      <c r="I43" s="1006"/>
      <c r="J43" s="1006"/>
      <c r="K43" s="1006"/>
      <c r="L43" s="1006"/>
      <c r="M43" s="1006"/>
      <c r="N43" s="1011"/>
      <c r="O43" s="1011"/>
      <c r="P43" s="1011"/>
      <c r="Q43" s="1011"/>
      <c r="R43" s="1012"/>
    </row>
    <row r="44" spans="1:18" s="29" customFormat="1">
      <c r="A44" s="394"/>
      <c r="B44" s="29" t="s">
        <v>1658</v>
      </c>
      <c r="C44" s="29" t="s">
        <v>1669</v>
      </c>
      <c r="D44" s="29" t="s">
        <v>1642</v>
      </c>
      <c r="E44" s="86" t="s">
        <v>940</v>
      </c>
      <c r="F44" s="86" t="s">
        <v>940</v>
      </c>
      <c r="G44" s="29" t="s">
        <v>1643</v>
      </c>
      <c r="H44" s="1006">
        <v>133147.45000000001</v>
      </c>
      <c r="I44" s="1006"/>
      <c r="J44" s="1006"/>
      <c r="K44" s="1006"/>
      <c r="L44" s="1006"/>
      <c r="M44" s="1006"/>
      <c r="N44" s="1011">
        <v>133147.45000000001</v>
      </c>
      <c r="O44" s="1011">
        <v>83.21</v>
      </c>
      <c r="P44" s="1011"/>
      <c r="Q44" s="1011"/>
      <c r="R44" s="1012">
        <v>83.21</v>
      </c>
    </row>
    <row r="45" spans="1:18" s="29" customFormat="1">
      <c r="A45" s="394">
        <v>6</v>
      </c>
      <c r="B45" s="29" t="s">
        <v>1659</v>
      </c>
      <c r="E45" s="86"/>
      <c r="F45" s="86"/>
      <c r="H45" s="1006"/>
      <c r="I45" s="1006"/>
      <c r="J45" s="1006"/>
      <c r="K45" s="1006"/>
      <c r="L45" s="1006"/>
      <c r="M45" s="1006"/>
      <c r="N45" s="1011"/>
      <c r="O45" s="1011"/>
      <c r="P45" s="1011"/>
      <c r="Q45" s="1011"/>
      <c r="R45" s="1012"/>
    </row>
    <row r="46" spans="1:18" s="29" customFormat="1">
      <c r="A46" s="394"/>
      <c r="B46" s="29" t="s">
        <v>1660</v>
      </c>
      <c r="C46" s="29">
        <v>3001008411</v>
      </c>
      <c r="D46" s="29" t="s">
        <v>1642</v>
      </c>
      <c r="E46" s="86" t="s">
        <v>940</v>
      </c>
      <c r="F46" s="86" t="s">
        <v>940</v>
      </c>
      <c r="G46" s="29" t="s">
        <v>1643</v>
      </c>
      <c r="H46" s="1006">
        <v>39816.01</v>
      </c>
      <c r="I46" s="1006"/>
      <c r="J46" s="1006"/>
      <c r="K46" s="1006"/>
      <c r="L46" s="1006"/>
      <c r="M46" s="1006"/>
      <c r="N46" s="1011">
        <v>39816.01</v>
      </c>
      <c r="O46" s="1011">
        <v>365.5</v>
      </c>
      <c r="P46" s="1011"/>
      <c r="Q46" s="1011"/>
      <c r="R46" s="1012">
        <v>365.5</v>
      </c>
    </row>
    <row r="47" spans="1:18" s="29" customFormat="1">
      <c r="A47" s="394"/>
      <c r="B47" s="29" t="s">
        <v>1661</v>
      </c>
      <c r="C47" s="29">
        <v>9032114070</v>
      </c>
      <c r="D47" s="29" t="s">
        <v>1642</v>
      </c>
      <c r="E47" s="86" t="s">
        <v>940</v>
      </c>
      <c r="F47" s="86" t="s">
        <v>940</v>
      </c>
      <c r="G47" s="29" t="s">
        <v>1643</v>
      </c>
      <c r="H47" s="1006">
        <v>26922.93</v>
      </c>
      <c r="I47" s="1006"/>
      <c r="J47" s="1006"/>
      <c r="K47" s="1006"/>
      <c r="L47" s="1006"/>
      <c r="M47" s="1006"/>
      <c r="N47" s="1011">
        <v>26922.93</v>
      </c>
      <c r="O47" s="1011">
        <v>154.82</v>
      </c>
      <c r="P47" s="1011"/>
      <c r="Q47" s="1011"/>
      <c r="R47" s="1012">
        <v>154.82</v>
      </c>
    </row>
    <row r="48" spans="1:18" s="29" customFormat="1">
      <c r="A48" s="394">
        <v>7</v>
      </c>
      <c r="B48" s="29" t="s">
        <v>1662</v>
      </c>
      <c r="E48" s="86"/>
      <c r="F48" s="86"/>
      <c r="H48" s="1006"/>
      <c r="I48" s="1006"/>
      <c r="J48" s="1006"/>
      <c r="K48" s="1006"/>
      <c r="L48" s="1006"/>
      <c r="M48" s="1006"/>
      <c r="N48" s="1011"/>
      <c r="O48" s="1011"/>
      <c r="P48" s="1011"/>
      <c r="Q48" s="1011"/>
      <c r="R48" s="1012"/>
    </row>
    <row r="49" spans="1:18" s="29" customFormat="1">
      <c r="A49" s="394"/>
      <c r="B49" s="29" t="s">
        <v>1663</v>
      </c>
      <c r="C49" s="29" t="s">
        <v>1670</v>
      </c>
      <c r="D49" s="29" t="s">
        <v>1642</v>
      </c>
      <c r="E49" s="86" t="s">
        <v>940</v>
      </c>
      <c r="F49" s="86" t="s">
        <v>940</v>
      </c>
      <c r="G49" s="29" t="s">
        <v>1643</v>
      </c>
      <c r="H49" s="1006">
        <v>451701.94000000035</v>
      </c>
      <c r="I49" s="1006"/>
      <c r="J49" s="1006"/>
      <c r="K49" s="1006"/>
      <c r="L49" s="1006"/>
      <c r="M49" s="1006"/>
      <c r="N49" s="1011">
        <v>451701.94000000035</v>
      </c>
      <c r="O49" s="1011">
        <v>227.29</v>
      </c>
      <c r="P49" s="1011"/>
      <c r="Q49" s="1011"/>
      <c r="R49" s="1012">
        <v>227.29</v>
      </c>
    </row>
    <row r="50" spans="1:18" s="29" customFormat="1">
      <c r="A50" s="394"/>
      <c r="B50" s="29" t="s">
        <v>1664</v>
      </c>
      <c r="C50" s="29" t="s">
        <v>1671</v>
      </c>
      <c r="D50" s="29" t="s">
        <v>1642</v>
      </c>
      <c r="E50" s="86" t="s">
        <v>940</v>
      </c>
      <c r="F50" s="86" t="s">
        <v>940</v>
      </c>
      <c r="G50" s="29" t="s">
        <v>1643</v>
      </c>
      <c r="H50" s="1006">
        <v>749521.01999999431</v>
      </c>
      <c r="I50" s="1006"/>
      <c r="J50" s="1006"/>
      <c r="K50" s="1006"/>
      <c r="L50" s="1006"/>
      <c r="M50" s="1006"/>
      <c r="N50" s="1011">
        <v>749521.01999999431</v>
      </c>
      <c r="O50" s="1011">
        <v>131.14000000000001</v>
      </c>
      <c r="P50" s="1011"/>
      <c r="Q50" s="1011"/>
      <c r="R50" s="1012">
        <v>131.14000000000001</v>
      </c>
    </row>
    <row r="51" spans="1:18" s="29" customFormat="1">
      <c r="A51" s="394">
        <v>8</v>
      </c>
      <c r="B51" s="29" t="s">
        <v>1665</v>
      </c>
      <c r="E51" s="86"/>
      <c r="F51" s="86"/>
      <c r="H51" s="1006"/>
      <c r="I51" s="1006"/>
      <c r="J51" s="1006"/>
      <c r="K51" s="1006"/>
      <c r="L51" s="1006"/>
      <c r="M51" s="1006"/>
      <c r="N51" s="1011"/>
      <c r="O51" s="1011"/>
      <c r="P51" s="1011"/>
      <c r="Q51" s="1011"/>
      <c r="R51" s="1012"/>
    </row>
    <row r="52" spans="1:18" s="29" customFormat="1">
      <c r="A52" s="394"/>
      <c r="B52" s="29" t="s">
        <v>1666</v>
      </c>
      <c r="C52" s="29" t="s">
        <v>1672</v>
      </c>
      <c r="D52" s="29" t="s">
        <v>1642</v>
      </c>
      <c r="E52" s="86" t="s">
        <v>940</v>
      </c>
      <c r="F52" s="86" t="s">
        <v>940</v>
      </c>
      <c r="G52" s="29" t="s">
        <v>1643</v>
      </c>
      <c r="H52" s="1006">
        <v>13311.319999999987</v>
      </c>
      <c r="I52" s="1006"/>
      <c r="J52" s="1006"/>
      <c r="K52" s="1006"/>
      <c r="L52" s="1006"/>
      <c r="M52" s="1006"/>
      <c r="N52" s="1011">
        <v>13311.319999999987</v>
      </c>
      <c r="O52" s="1011">
        <v>0</v>
      </c>
      <c r="P52" s="1011"/>
      <c r="Q52" s="1011"/>
      <c r="R52" s="1012">
        <v>0</v>
      </c>
    </row>
    <row r="53" spans="1:18" s="29" customFormat="1">
      <c r="A53" s="394" t="s">
        <v>681</v>
      </c>
      <c r="E53" s="86"/>
      <c r="F53" s="86"/>
      <c r="H53" s="1013">
        <f>SUM(H31:H52)</f>
        <v>24427185.330000006</v>
      </c>
      <c r="I53" s="1014"/>
      <c r="J53" s="1014"/>
      <c r="K53" s="1014"/>
      <c r="L53" s="1014"/>
      <c r="M53" s="1014"/>
      <c r="N53" s="1013">
        <f t="shared" ref="N53:R53" si="24">SUM(N31:N52)</f>
        <v>24427185.330000006</v>
      </c>
      <c r="O53" s="1013">
        <f t="shared" si="24"/>
        <v>89504.51</v>
      </c>
      <c r="P53" s="1013">
        <f t="shared" si="24"/>
        <v>0</v>
      </c>
      <c r="Q53" s="1013">
        <f t="shared" si="24"/>
        <v>0</v>
      </c>
      <c r="R53" s="1016">
        <f t="shared" si="24"/>
        <v>89504.51</v>
      </c>
    </row>
    <row r="54" spans="1:18" s="29" customFormat="1">
      <c r="A54" s="394"/>
      <c r="E54" s="86"/>
      <c r="F54" s="86"/>
      <c r="H54" s="1013"/>
      <c r="I54" s="1014"/>
      <c r="J54" s="1014"/>
      <c r="K54" s="1014"/>
      <c r="L54" s="1014"/>
      <c r="M54" s="1014"/>
      <c r="N54" s="1013"/>
      <c r="O54" s="1013"/>
      <c r="P54" s="1013"/>
      <c r="Q54" s="1013"/>
      <c r="R54" s="1017"/>
    </row>
    <row r="55" spans="1:18" s="24" customFormat="1">
      <c r="A55" s="395" t="s">
        <v>907</v>
      </c>
      <c r="H55" s="1015">
        <f>H27+H53</f>
        <v>24201526.079999991</v>
      </c>
      <c r="I55" s="1015">
        <f>SUM(I25:I27)</f>
        <v>0</v>
      </c>
      <c r="J55" s="1015">
        <f>SUM(J25:J27)</f>
        <v>0</v>
      </c>
      <c r="K55" s="1015"/>
      <c r="L55" s="1015">
        <f>SUM(L25:L27)</f>
        <v>0</v>
      </c>
      <c r="M55" s="1015">
        <f>SUM(M25:M27)</f>
        <v>0</v>
      </c>
      <c r="N55" s="1015">
        <f t="shared" ref="N55:R55" si="25">N27+N53</f>
        <v>24201526.079999991</v>
      </c>
      <c r="O55" s="1015">
        <f t="shared" si="25"/>
        <v>89504.51</v>
      </c>
      <c r="P55" s="1015">
        <f t="shared" si="25"/>
        <v>0</v>
      </c>
      <c r="Q55" s="1015">
        <f t="shared" si="25"/>
        <v>0</v>
      </c>
      <c r="R55" s="1018">
        <f t="shared" si="25"/>
        <v>89504.51</v>
      </c>
    </row>
    <row r="56" spans="1:18" s="29" customFormat="1">
      <c r="A56" s="393" t="s">
        <v>908</v>
      </c>
      <c r="N56" s="384"/>
      <c r="O56" s="384"/>
      <c r="P56" s="384"/>
      <c r="Q56" s="384"/>
      <c r="R56" s="385"/>
    </row>
    <row r="57" spans="1:18" s="29" customFormat="1">
      <c r="A57" s="394" t="s">
        <v>133</v>
      </c>
      <c r="B57" s="29" t="s">
        <v>906</v>
      </c>
      <c r="E57" s="86"/>
      <c r="F57" s="86"/>
      <c r="N57" s="384"/>
      <c r="O57" s="384"/>
      <c r="P57" s="384"/>
      <c r="Q57" s="384"/>
      <c r="R57" s="385"/>
    </row>
    <row r="58" spans="1:18" s="29" customFormat="1">
      <c r="A58" s="394" t="s">
        <v>136</v>
      </c>
      <c r="B58" s="29" t="s">
        <v>906</v>
      </c>
      <c r="E58" s="86"/>
      <c r="F58" s="86"/>
      <c r="N58" s="384"/>
      <c r="O58" s="384"/>
      <c r="P58" s="384"/>
      <c r="Q58" s="384"/>
      <c r="R58" s="385"/>
    </row>
    <row r="59" spans="1:18" s="29" customFormat="1">
      <c r="A59" s="394" t="s">
        <v>138</v>
      </c>
      <c r="B59" s="29" t="s">
        <v>906</v>
      </c>
      <c r="E59" s="86"/>
      <c r="F59" s="86"/>
      <c r="N59" s="384"/>
      <c r="O59" s="384"/>
      <c r="P59" s="384"/>
      <c r="Q59" s="384"/>
      <c r="R59" s="385"/>
    </row>
    <row r="60" spans="1:18" s="29" customFormat="1">
      <c r="A60" s="395" t="s">
        <v>909</v>
      </c>
      <c r="H60" s="760">
        <f t="shared" ref="H60" si="26">SUM(H57:H59)</f>
        <v>0</v>
      </c>
      <c r="I60" s="760">
        <f t="shared" ref="I60" si="27">SUM(I57:I59)</f>
        <v>0</v>
      </c>
      <c r="J60" s="760">
        <f t="shared" ref="J60" si="28">SUM(J57:J59)</f>
        <v>0</v>
      </c>
      <c r="K60" s="760"/>
      <c r="L60" s="760">
        <f t="shared" ref="L60" si="29">SUM(L57:L59)</f>
        <v>0</v>
      </c>
      <c r="M60" s="760">
        <f>SUM(M57:M59)</f>
        <v>0</v>
      </c>
      <c r="N60" s="760">
        <f t="shared" ref="N60:R60" si="30">SUM(N57:N59)</f>
        <v>0</v>
      </c>
      <c r="O60" s="760">
        <f t="shared" si="30"/>
        <v>0</v>
      </c>
      <c r="P60" s="760">
        <f t="shared" si="30"/>
        <v>0</v>
      </c>
      <c r="Q60" s="760">
        <f t="shared" si="30"/>
        <v>0</v>
      </c>
      <c r="R60" s="761">
        <f t="shared" si="30"/>
        <v>0</v>
      </c>
    </row>
    <row r="61" spans="1:18" s="29" customFormat="1">
      <c r="A61" s="393" t="s">
        <v>910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84"/>
      <c r="O61" s="384"/>
      <c r="P61" s="384"/>
      <c r="Q61" s="384"/>
      <c r="R61" s="385"/>
    </row>
    <row r="62" spans="1:18" s="29" customFormat="1">
      <c r="A62" s="394" t="s">
        <v>133</v>
      </c>
      <c r="B62" s="29" t="s">
        <v>906</v>
      </c>
      <c r="E62" s="86"/>
      <c r="F62" s="86"/>
      <c r="N62" s="384"/>
      <c r="O62" s="384"/>
      <c r="P62" s="384"/>
      <c r="Q62" s="384">
        <f>N62+O62-P62</f>
        <v>0</v>
      </c>
      <c r="R62" s="385"/>
    </row>
    <row r="63" spans="1:18" s="29" customFormat="1">
      <c r="A63" s="394" t="s">
        <v>136</v>
      </c>
      <c r="B63" s="29" t="s">
        <v>906</v>
      </c>
      <c r="E63" s="86"/>
      <c r="F63" s="86"/>
      <c r="N63" s="384"/>
      <c r="O63" s="384"/>
      <c r="P63" s="384"/>
      <c r="Q63" s="384">
        <f>N63+O63-P63</f>
        <v>0</v>
      </c>
      <c r="R63" s="385"/>
    </row>
    <row r="64" spans="1:18" s="29" customFormat="1">
      <c r="A64" s="394" t="s">
        <v>138</v>
      </c>
      <c r="B64" s="29" t="s">
        <v>906</v>
      </c>
      <c r="E64" s="86"/>
      <c r="F64" s="86"/>
      <c r="N64" s="384"/>
      <c r="O64" s="384"/>
      <c r="P64" s="384"/>
      <c r="Q64" s="384">
        <f>N64+O64-P64</f>
        <v>0</v>
      </c>
      <c r="R64" s="386"/>
    </row>
    <row r="65" spans="1:18" s="24" customFormat="1">
      <c r="A65" s="395" t="s">
        <v>911</v>
      </c>
      <c r="H65" s="755">
        <f t="shared" ref="H65" si="31">SUM(H62:H64)</f>
        <v>0</v>
      </c>
      <c r="I65" s="755">
        <f t="shared" ref="I65" si="32">SUM(I62:I64)</f>
        <v>0</v>
      </c>
      <c r="J65" s="755">
        <f t="shared" ref="J65" si="33">SUM(J62:J64)</f>
        <v>0</v>
      </c>
      <c r="K65" s="755"/>
      <c r="L65" s="755">
        <f t="shared" ref="L65" si="34">SUM(L62:L64)</f>
        <v>0</v>
      </c>
      <c r="M65" s="755">
        <f>SUM(M62:M64)</f>
        <v>0</v>
      </c>
      <c r="N65" s="759">
        <f t="shared" ref="N65:Q65" si="35">SUM(N62:N64)</f>
        <v>0</v>
      </c>
      <c r="O65" s="759">
        <f t="shared" si="35"/>
        <v>0</v>
      </c>
      <c r="P65" s="759">
        <f t="shared" si="35"/>
        <v>0</v>
      </c>
      <c r="Q65" s="759">
        <f t="shared" si="35"/>
        <v>0</v>
      </c>
      <c r="R65" s="762"/>
    </row>
    <row r="66" spans="1:18" s="29" customFormat="1">
      <c r="A66" s="393" t="s">
        <v>912</v>
      </c>
      <c r="N66" s="384"/>
      <c r="O66" s="384"/>
      <c r="P66" s="384"/>
      <c r="Q66" s="384"/>
      <c r="R66" s="385"/>
    </row>
    <row r="67" spans="1:18" s="29" customFormat="1">
      <c r="A67" s="394" t="s">
        <v>133</v>
      </c>
      <c r="B67" s="29" t="s">
        <v>906</v>
      </c>
      <c r="E67" s="86"/>
      <c r="F67" s="86"/>
      <c r="N67" s="384"/>
      <c r="O67" s="384"/>
      <c r="P67" s="384"/>
      <c r="Q67" s="384"/>
      <c r="R67" s="385"/>
    </row>
    <row r="68" spans="1:18" s="29" customFormat="1">
      <c r="A68" s="394" t="s">
        <v>136</v>
      </c>
      <c r="B68" s="29" t="s">
        <v>906</v>
      </c>
      <c r="E68" s="86"/>
      <c r="F68" s="86"/>
      <c r="N68" s="384"/>
      <c r="O68" s="384"/>
      <c r="P68" s="384"/>
      <c r="Q68" s="384"/>
      <c r="R68" s="385"/>
    </row>
    <row r="69" spans="1:18" s="29" customFormat="1">
      <c r="A69" s="394" t="s">
        <v>138</v>
      </c>
      <c r="B69" s="29" t="s">
        <v>906</v>
      </c>
      <c r="E69" s="86"/>
      <c r="F69" s="86"/>
      <c r="N69" s="384"/>
      <c r="O69" s="384"/>
      <c r="P69" s="384"/>
      <c r="Q69" s="384"/>
      <c r="R69" s="385"/>
    </row>
    <row r="70" spans="1:18" s="24" customFormat="1">
      <c r="A70" s="395" t="s">
        <v>913</v>
      </c>
      <c r="H70" s="755">
        <f t="shared" ref="H70" si="36">SUM(H67:H69)</f>
        <v>0</v>
      </c>
      <c r="I70" s="755">
        <f t="shared" ref="I70" si="37">SUM(I67:I69)</f>
        <v>0</v>
      </c>
      <c r="J70" s="755">
        <f t="shared" ref="J70" si="38">SUM(J67:J69)</f>
        <v>0</v>
      </c>
      <c r="K70" s="755"/>
      <c r="L70" s="755">
        <f t="shared" ref="L70" si="39">SUM(L67:L69)</f>
        <v>0</v>
      </c>
      <c r="M70" s="755">
        <f>SUM(M67:M69)</f>
        <v>0</v>
      </c>
      <c r="N70" s="755">
        <f t="shared" ref="N70:R70" si="40">SUM(N67:N69)</f>
        <v>0</v>
      </c>
      <c r="O70" s="755">
        <f t="shared" si="40"/>
        <v>0</v>
      </c>
      <c r="P70" s="755">
        <f t="shared" si="40"/>
        <v>0</v>
      </c>
      <c r="Q70" s="755">
        <f t="shared" si="40"/>
        <v>0</v>
      </c>
      <c r="R70" s="756">
        <f t="shared" si="40"/>
        <v>0</v>
      </c>
    </row>
    <row r="71" spans="1:18" s="24" customFormat="1">
      <c r="A71" s="391" t="s">
        <v>914</v>
      </c>
      <c r="B71" s="1002"/>
      <c r="C71" s="1000"/>
      <c r="D71" s="1000"/>
      <c r="E71" s="1000"/>
      <c r="F71" s="1000"/>
      <c r="G71" s="1000"/>
      <c r="H71" s="1019">
        <f>SUM(H55,H60,H65,H70)</f>
        <v>24201526.079999991</v>
      </c>
      <c r="I71" s="1019">
        <f>SUM(I55,I60,I65,I70)</f>
        <v>0</v>
      </c>
      <c r="J71" s="1019">
        <f>SUM(J55,J60,J65,J70)</f>
        <v>0</v>
      </c>
      <c r="K71" s="1019"/>
      <c r="L71" s="1019">
        <f t="shared" ref="L71:R71" si="41">SUM(L55,L60,L65,L70)</f>
        <v>0</v>
      </c>
      <c r="M71" s="1019">
        <f t="shared" si="41"/>
        <v>0</v>
      </c>
      <c r="N71" s="1019">
        <f t="shared" si="41"/>
        <v>24201526.079999991</v>
      </c>
      <c r="O71" s="1019">
        <f t="shared" si="41"/>
        <v>89504.51</v>
      </c>
      <c r="P71" s="1019">
        <f t="shared" si="41"/>
        <v>0</v>
      </c>
      <c r="Q71" s="1019">
        <f t="shared" si="41"/>
        <v>0</v>
      </c>
      <c r="R71" s="1020">
        <f t="shared" si="41"/>
        <v>89504.51</v>
      </c>
    </row>
    <row r="72" spans="1:18" s="29" customFormat="1">
      <c r="A72" s="397"/>
      <c r="H72" s="146"/>
      <c r="I72" s="146"/>
      <c r="J72" s="146"/>
      <c r="K72" s="146"/>
      <c r="L72" s="146"/>
      <c r="M72" s="146"/>
      <c r="N72" s="384"/>
      <c r="O72" s="384"/>
      <c r="P72" s="384"/>
      <c r="Q72" s="384"/>
      <c r="R72" s="385"/>
    </row>
    <row r="73" spans="1:18" s="29" customFormat="1">
      <c r="A73" s="393" t="s">
        <v>915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84"/>
      <c r="O73" s="384"/>
      <c r="P73" s="384"/>
      <c r="Q73" s="384"/>
      <c r="R73" s="385"/>
    </row>
    <row r="74" spans="1:18" s="29" customFormat="1">
      <c r="A74" s="398" t="s">
        <v>787</v>
      </c>
      <c r="B74" s="24" t="s">
        <v>916</v>
      </c>
      <c r="N74" s="384"/>
      <c r="O74" s="384"/>
      <c r="P74" s="384"/>
      <c r="Q74" s="384">
        <f>N74+O74-P74</f>
        <v>0</v>
      </c>
      <c r="R74" s="385"/>
    </row>
    <row r="75" spans="1:18" s="29" customFormat="1">
      <c r="A75" s="394">
        <v>1</v>
      </c>
      <c r="B75" s="29" t="s">
        <v>1651</v>
      </c>
      <c r="C75" s="29">
        <v>8173630057</v>
      </c>
      <c r="D75" s="29" t="s">
        <v>1642</v>
      </c>
      <c r="E75" s="86" t="s">
        <v>940</v>
      </c>
      <c r="F75" s="86" t="s">
        <v>940</v>
      </c>
      <c r="G75" s="29" t="s">
        <v>1643</v>
      </c>
      <c r="H75" s="1006"/>
      <c r="I75" s="1006"/>
      <c r="J75" s="1006"/>
      <c r="K75" s="1006"/>
      <c r="L75" s="1006"/>
      <c r="M75" s="1006"/>
      <c r="N75" s="1011"/>
      <c r="O75" s="1011">
        <v>172898.4</v>
      </c>
      <c r="P75" s="1011"/>
      <c r="Q75" s="1011"/>
      <c r="R75" s="1012">
        <v>172898.4</v>
      </c>
    </row>
    <row r="76" spans="1:18" s="29" customFormat="1">
      <c r="A76" s="394">
        <v>2</v>
      </c>
      <c r="B76" s="29" t="s">
        <v>1673</v>
      </c>
      <c r="E76" s="86"/>
      <c r="F76" s="86"/>
      <c r="H76" s="1006"/>
      <c r="I76" s="1006"/>
      <c r="J76" s="1006"/>
      <c r="K76" s="1006"/>
      <c r="L76" s="1006"/>
      <c r="M76" s="1006"/>
      <c r="N76" s="1011"/>
      <c r="O76" s="1011"/>
      <c r="P76" s="1011"/>
      <c r="Q76" s="1011"/>
      <c r="R76" s="1012"/>
    </row>
    <row r="77" spans="1:18" s="29" customFormat="1">
      <c r="A77" s="394">
        <v>3</v>
      </c>
      <c r="B77" s="29" t="s">
        <v>1665</v>
      </c>
      <c r="C77" s="29" t="s">
        <v>1642</v>
      </c>
      <c r="D77" s="29" t="s">
        <v>1665</v>
      </c>
      <c r="E77" s="86" t="s">
        <v>940</v>
      </c>
      <c r="F77" s="86" t="s">
        <v>940</v>
      </c>
      <c r="G77" s="29" t="s">
        <v>1643</v>
      </c>
      <c r="H77" s="1006">
        <v>59400000</v>
      </c>
      <c r="I77" s="1006">
        <v>45653</v>
      </c>
      <c r="J77" s="1006">
        <v>45659</v>
      </c>
      <c r="K77" s="1006">
        <v>59400000</v>
      </c>
      <c r="L77" s="1006">
        <v>2.7799999999999998E-2</v>
      </c>
      <c r="M77" s="1006">
        <v>6</v>
      </c>
      <c r="N77" s="1011">
        <v>59400000</v>
      </c>
      <c r="O77" s="1011">
        <v>1370543.9900000028</v>
      </c>
      <c r="P77" s="1011">
        <v>9386.6599999999926</v>
      </c>
      <c r="Q77" s="1011">
        <v>22935</v>
      </c>
      <c r="R77" s="1012">
        <v>1384092.3300000029</v>
      </c>
    </row>
    <row r="78" spans="1:18" s="29" customFormat="1" ht="15" customHeight="1">
      <c r="B78" s="29" t="s">
        <v>1674</v>
      </c>
      <c r="H78" s="1015">
        <f t="shared" ref="H78" si="42">SUM(H75:H77)</f>
        <v>59400000</v>
      </c>
      <c r="I78" s="1015">
        <f t="shared" ref="I78" si="43">SUM(I75:I77)</f>
        <v>45653</v>
      </c>
      <c r="J78" s="1015">
        <f t="shared" ref="J78" si="44">SUM(J75:J77)</f>
        <v>45659</v>
      </c>
      <c r="K78" s="1015"/>
      <c r="L78" s="1015">
        <f t="shared" ref="L78" si="45">SUM(L75:L77)</f>
        <v>2.7799999999999998E-2</v>
      </c>
      <c r="M78" s="1015">
        <f>SUM(M75:M77)</f>
        <v>6</v>
      </c>
      <c r="N78" s="1023">
        <f t="shared" ref="N78:R78" si="46">SUM(N75:N77)</f>
        <v>59400000</v>
      </c>
      <c r="O78" s="1023">
        <f t="shared" si="46"/>
        <v>1543442.3900000027</v>
      </c>
      <c r="P78" s="1023">
        <f t="shared" si="46"/>
        <v>9386.6599999999926</v>
      </c>
      <c r="Q78" s="1023">
        <f t="shared" si="46"/>
        <v>22935</v>
      </c>
      <c r="R78" s="1023">
        <f t="shared" si="46"/>
        <v>1556990.7300000028</v>
      </c>
    </row>
    <row r="79" spans="1:18" s="29" customFormat="1" ht="15" customHeight="1">
      <c r="A79" s="395" t="s">
        <v>917</v>
      </c>
      <c r="B79" s="31"/>
      <c r="H79" s="1006"/>
      <c r="I79" s="1006"/>
      <c r="J79" s="1006"/>
      <c r="K79" s="1006"/>
      <c r="L79" s="1006"/>
      <c r="M79" s="1006"/>
      <c r="N79" s="1011"/>
      <c r="O79" s="1011"/>
      <c r="P79" s="1011"/>
      <c r="Q79" s="1011"/>
      <c r="R79" s="1012"/>
    </row>
    <row r="80" spans="1:18" s="29" customFormat="1" ht="15" customHeight="1">
      <c r="A80" s="395"/>
      <c r="B80" s="31"/>
      <c r="N80" s="384"/>
      <c r="O80" s="384"/>
      <c r="P80" s="384"/>
      <c r="Q80" s="384"/>
      <c r="R80" s="385"/>
    </row>
    <row r="81" spans="1:18" s="29" customFormat="1" ht="15" customHeight="1">
      <c r="A81" s="395" t="s">
        <v>798</v>
      </c>
      <c r="B81" s="97" t="s">
        <v>918</v>
      </c>
      <c r="N81" s="384"/>
      <c r="O81" s="384"/>
      <c r="P81" s="384"/>
      <c r="Q81" s="384"/>
      <c r="R81" s="385"/>
    </row>
    <row r="82" spans="1:18" s="29" customFormat="1" ht="15" customHeight="1">
      <c r="A82" s="394">
        <v>1</v>
      </c>
      <c r="B82" s="29" t="s">
        <v>906</v>
      </c>
      <c r="N82" s="384"/>
      <c r="O82" s="384"/>
      <c r="P82" s="384"/>
      <c r="Q82" s="384"/>
      <c r="R82" s="385"/>
    </row>
    <row r="83" spans="1:18" s="29" customFormat="1" ht="15" customHeight="1">
      <c r="A83" s="394">
        <v>2</v>
      </c>
      <c r="B83" s="29" t="s">
        <v>906</v>
      </c>
      <c r="N83" s="384"/>
      <c r="O83" s="384"/>
      <c r="P83" s="384"/>
      <c r="Q83" s="384"/>
      <c r="R83" s="385"/>
    </row>
    <row r="84" spans="1:18" s="29" customFormat="1" ht="15" customHeight="1">
      <c r="A84" s="394">
        <v>3</v>
      </c>
      <c r="B84" s="29" t="s">
        <v>906</v>
      </c>
      <c r="N84" s="384"/>
      <c r="O84" s="384"/>
      <c r="P84" s="384"/>
      <c r="Q84" s="384"/>
      <c r="R84" s="385"/>
    </row>
    <row r="85" spans="1:18" s="29" customFormat="1" ht="15" customHeight="1">
      <c r="A85" s="395" t="s">
        <v>919</v>
      </c>
      <c r="B85" s="31"/>
      <c r="H85" s="877">
        <f t="shared" ref="H85" si="47">SUM(H82:H84)</f>
        <v>0</v>
      </c>
      <c r="I85" s="877">
        <f t="shared" ref="I85" si="48">SUM(I82:I84)</f>
        <v>0</v>
      </c>
      <c r="J85" s="877">
        <f t="shared" ref="J85" si="49">SUM(J82:J84)</f>
        <v>0</v>
      </c>
      <c r="K85" s="877"/>
      <c r="L85" s="877">
        <f t="shared" ref="L85" si="50">SUM(L82:L84)</f>
        <v>0</v>
      </c>
      <c r="M85" s="877">
        <f>SUM(M82:M84)</f>
        <v>0</v>
      </c>
      <c r="N85" s="878">
        <f t="shared" ref="N85:Q85" si="51">SUM(N82:N84)</f>
        <v>0</v>
      </c>
      <c r="O85" s="878">
        <f t="shared" si="51"/>
        <v>0</v>
      </c>
      <c r="P85" s="878">
        <f t="shared" si="51"/>
        <v>0</v>
      </c>
      <c r="Q85" s="878">
        <f t="shared" si="51"/>
        <v>0</v>
      </c>
      <c r="R85" s="879"/>
    </row>
    <row r="86" spans="1:18" s="24" customFormat="1">
      <c r="A86" s="391" t="s">
        <v>920</v>
      </c>
      <c r="B86" s="1002"/>
      <c r="C86" s="1000"/>
      <c r="D86" s="1000"/>
      <c r="E86" s="1000"/>
      <c r="F86" s="1000"/>
      <c r="G86" s="1000"/>
      <c r="H86" s="1019">
        <f t="shared" ref="H86:R86" si="52">SUM(H78,H85)</f>
        <v>59400000</v>
      </c>
      <c r="I86" s="1019">
        <f t="shared" si="52"/>
        <v>45653</v>
      </c>
      <c r="J86" s="1019">
        <f t="shared" si="52"/>
        <v>45659</v>
      </c>
      <c r="K86" s="1019">
        <f t="shared" si="52"/>
        <v>0</v>
      </c>
      <c r="L86" s="1019">
        <f t="shared" si="52"/>
        <v>2.7799999999999998E-2</v>
      </c>
      <c r="M86" s="1019">
        <f t="shared" si="52"/>
        <v>6</v>
      </c>
      <c r="N86" s="1019">
        <f t="shared" si="52"/>
        <v>59400000</v>
      </c>
      <c r="O86" s="1019">
        <f t="shared" si="52"/>
        <v>1543442.3900000027</v>
      </c>
      <c r="P86" s="1019">
        <f t="shared" si="52"/>
        <v>9386.6599999999926</v>
      </c>
      <c r="Q86" s="1019">
        <f t="shared" si="52"/>
        <v>22935</v>
      </c>
      <c r="R86" s="1020">
        <f t="shared" si="52"/>
        <v>1556990.7300000028</v>
      </c>
    </row>
    <row r="87" spans="1:18" s="29" customFormat="1" ht="6.6" customHeight="1">
      <c r="A87" s="393"/>
      <c r="B87" s="97"/>
      <c r="C87" s="97"/>
      <c r="D87" s="97"/>
      <c r="E87" s="97"/>
      <c r="F87" s="97"/>
      <c r="G87" s="97"/>
      <c r="H87" s="1024"/>
      <c r="I87" s="1024"/>
      <c r="J87" s="1024"/>
      <c r="K87" s="1024"/>
      <c r="L87" s="1024"/>
      <c r="M87" s="1024"/>
      <c r="N87" s="1024"/>
      <c r="O87" s="1024"/>
      <c r="P87" s="1024"/>
      <c r="Q87" s="1024"/>
      <c r="R87" s="1025"/>
    </row>
    <row r="88" spans="1:18" s="29" customFormat="1" ht="21" customHeight="1" thickBot="1">
      <c r="A88" s="1343" t="s">
        <v>921</v>
      </c>
      <c r="B88" s="1344"/>
      <c r="C88" s="1344"/>
      <c r="D88" s="399"/>
      <c r="E88" s="399"/>
      <c r="F88" s="399"/>
      <c r="G88" s="399"/>
      <c r="H88" s="1021">
        <f t="shared" ref="H88:R88" si="53">SUM(H21,H71,H86)</f>
        <v>83601526.079999983</v>
      </c>
      <c r="I88" s="1021">
        <f t="shared" si="53"/>
        <v>45653</v>
      </c>
      <c r="J88" s="1021">
        <f t="shared" si="53"/>
        <v>45659</v>
      </c>
      <c r="K88" s="1021">
        <f t="shared" si="53"/>
        <v>0</v>
      </c>
      <c r="L88" s="1021">
        <f t="shared" si="53"/>
        <v>2.7799999999999998E-2</v>
      </c>
      <c r="M88" s="1021">
        <f t="shared" si="53"/>
        <v>6</v>
      </c>
      <c r="N88" s="1021">
        <f t="shared" si="53"/>
        <v>83601526.079999983</v>
      </c>
      <c r="O88" s="1021">
        <f t="shared" si="53"/>
        <v>1632946.9000000027</v>
      </c>
      <c r="P88" s="1021">
        <f t="shared" si="53"/>
        <v>9386.6599999999926</v>
      </c>
      <c r="Q88" s="1021">
        <f t="shared" si="53"/>
        <v>22935</v>
      </c>
      <c r="R88" s="1022">
        <f t="shared" si="53"/>
        <v>1646495.2400000028</v>
      </c>
    </row>
    <row r="89" spans="1:18" ht="7.5" customHeight="1">
      <c r="N89" s="47"/>
      <c r="O89" s="47"/>
      <c r="P89" s="47"/>
      <c r="Q89" s="47"/>
      <c r="R89" s="47"/>
    </row>
    <row r="90" spans="1:18">
      <c r="N90" s="47"/>
      <c r="O90" s="47"/>
      <c r="P90" s="47"/>
      <c r="Q90" s="82" t="s">
        <v>101</v>
      </c>
      <c r="R90" s="82"/>
    </row>
    <row r="91" spans="1:18">
      <c r="B91" s="418" t="s">
        <v>509</v>
      </c>
    </row>
    <row r="92" spans="1:18">
      <c r="A92" s="71">
        <v>1</v>
      </c>
      <c r="B92" s="379" t="s">
        <v>922</v>
      </c>
    </row>
    <row r="93" spans="1:18">
      <c r="A93" s="71">
        <f>+A92+1</f>
        <v>2</v>
      </c>
      <c r="B93" s="69" t="s">
        <v>923</v>
      </c>
    </row>
    <row r="94" spans="1:18">
      <c r="A94" s="71">
        <f>+A93+1</f>
        <v>3</v>
      </c>
      <c r="B94" s="71" t="s">
        <v>924</v>
      </c>
    </row>
    <row r="95" spans="1:18">
      <c r="A95" s="71">
        <f>+A94+1</f>
        <v>4</v>
      </c>
      <c r="B95" s="71" t="str">
        <f>'3-1 CA-GS'!B33</f>
        <v>A "Not Applicable," “N/A,” "NONE," or "NlL" phrase should be indicated in the schedules or sheets that do not apply or are not suitable to the Company. </v>
      </c>
    </row>
    <row r="96" spans="1:18">
      <c r="A96" s="71">
        <f>+A95+1</f>
        <v>5</v>
      </c>
      <c r="B96" s="71" t="str">
        <f>'3-1 CA-GS'!B34</f>
        <v>Any schedule not in accordance with the prescribed format, wrong data entry, missing details, information, and incomplete information/s shall be subject to penalties as specified under CL 2014-15.</v>
      </c>
    </row>
    <row r="97" spans="1:14">
      <c r="A97" s="419">
        <v>6</v>
      </c>
      <c r="B97" s="71" t="s">
        <v>841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4">
      <c r="A98" s="419"/>
      <c r="B98" s="875" t="s">
        <v>925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4">
      <c r="B99" s="71" t="s">
        <v>926</v>
      </c>
      <c r="N99" s="29"/>
    </row>
    <row r="100" spans="1:14">
      <c r="B100" s="875" t="s">
        <v>927</v>
      </c>
      <c r="N100" s="29"/>
    </row>
    <row r="101" spans="1:14">
      <c r="B101" s="71" t="s">
        <v>928</v>
      </c>
      <c r="N101" s="29"/>
    </row>
    <row r="102" spans="1:14">
      <c r="B102" s="71" t="s">
        <v>929</v>
      </c>
      <c r="N102" s="29"/>
    </row>
    <row r="103" spans="1:14">
      <c r="B103" s="875" t="s">
        <v>930</v>
      </c>
      <c r="N103" s="29"/>
    </row>
    <row r="104" spans="1:14">
      <c r="B104" s="71" t="s">
        <v>931</v>
      </c>
      <c r="N104" s="29"/>
    </row>
    <row r="105" spans="1:14">
      <c r="B105" s="71" t="s">
        <v>932</v>
      </c>
      <c r="N105" s="29"/>
    </row>
    <row r="106" spans="1:14">
      <c r="B106" s="71" t="s">
        <v>933</v>
      </c>
      <c r="N106" s="29"/>
    </row>
    <row r="107" spans="1:14">
      <c r="B107" s="71" t="s">
        <v>934</v>
      </c>
      <c r="N107" s="29"/>
    </row>
    <row r="108" spans="1:14">
      <c r="B108" s="71" t="s">
        <v>935</v>
      </c>
      <c r="N108" s="29"/>
    </row>
    <row r="109" spans="1:14">
      <c r="B109" s="875" t="s">
        <v>936</v>
      </c>
    </row>
    <row r="110" spans="1:14">
      <c r="B110" s="71" t="s">
        <v>937</v>
      </c>
    </row>
    <row r="111" spans="1:14">
      <c r="B111" s="71" t="s">
        <v>938</v>
      </c>
    </row>
  </sheetData>
  <mergeCells count="17">
    <mergeCell ref="A88:C88"/>
    <mergeCell ref="A6:B6"/>
    <mergeCell ref="I3:J4"/>
    <mergeCell ref="K3:K5"/>
    <mergeCell ref="A1:Q1"/>
    <mergeCell ref="A3:B5"/>
    <mergeCell ref="C3:C5"/>
    <mergeCell ref="O3:R3"/>
    <mergeCell ref="E3:E5"/>
    <mergeCell ref="F3:F5"/>
    <mergeCell ref="D3:D5"/>
    <mergeCell ref="G3:G5"/>
    <mergeCell ref="A2:R2"/>
    <mergeCell ref="H3:H5"/>
    <mergeCell ref="L3:L5"/>
    <mergeCell ref="M3:M5"/>
    <mergeCell ref="N3:N5"/>
  </mergeCells>
  <phoneticPr fontId="6" type="noConversion"/>
  <hyperlinks>
    <hyperlink ref="Q90" location="'CONTENTS'!A1" display="CONTENTS!A1" xr:uid="{99636470-4370-4116-B6E3-89191311BB69}"/>
  </hyperlinks>
  <printOptions horizontalCentered="1" gridLines="1"/>
  <pageMargins left="0.23622047244094491" right="0.23622047244094491" top="0.98425196850393704" bottom="0.19685039370078741" header="0.51181102362204722" footer="0.51181102362204722"/>
  <pageSetup paperSize="14" orientation="landscape" r:id="rId1"/>
  <headerFooter alignWithMargins="0">
    <oddFooter xml:space="preserve">&amp;RPage 14_Sch3-2_CASH_PN
</oddFooter>
  </headerFooter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84E0667-95B3-4FDC-9022-1DDDF4BCA7AA}">
          <x14:formula1>
            <xm:f>Sheet1!$A$1:$A$2</xm:f>
          </x14:formula1>
          <xm:sqref>E10:F11 E14:F15 E18:F19 E25:F54 E57:F59 E62:F64 E67:F69 E75:F77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9CCD-FF3A-412D-A5B0-84F642E8B753}">
  <sheetPr>
    <tabColor indexed="41"/>
  </sheetPr>
  <dimension ref="A1:A2"/>
  <sheetViews>
    <sheetView workbookViewId="0"/>
  </sheetViews>
  <sheetFormatPr defaultRowHeight="12.75"/>
  <sheetData>
    <row r="1" spans="1:1">
      <c r="A1" t="s">
        <v>939</v>
      </c>
    </row>
    <row r="2" spans="1:1">
      <c r="A2" t="s">
        <v>940</v>
      </c>
    </row>
  </sheetData>
  <pageMargins left="0.7" right="0.7" top="0.75" bottom="0.75" header="0.3" footer="0.3"/>
  <customProperties>
    <customPr name="_pios_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tabColor indexed="41"/>
  </sheetPr>
  <dimension ref="A1:O37"/>
  <sheetViews>
    <sheetView zoomScale="85" zoomScaleNormal="85" workbookViewId="0">
      <pane ySplit="6" topLeftCell="A7" activePane="bottomLeft" state="frozen"/>
      <selection sqref="A1:IV1"/>
      <selection pane="bottomLeft" activeCell="O21" sqref="O21"/>
    </sheetView>
  </sheetViews>
  <sheetFormatPr defaultColWidth="8.85546875" defaultRowHeight="12.75"/>
  <cols>
    <col min="1" max="1" width="3.7109375" customWidth="1"/>
    <col min="2" max="2" width="29" customWidth="1"/>
    <col min="3" max="3" width="21.7109375" customWidth="1"/>
    <col min="4" max="6" width="14" customWidth="1"/>
    <col min="7" max="7" width="12.7109375" customWidth="1"/>
    <col min="8" max="8" width="12.42578125" customWidth="1"/>
    <col min="9" max="9" width="15" customWidth="1"/>
    <col min="10" max="10" width="13.85546875" customWidth="1"/>
    <col min="11" max="11" width="16.42578125" customWidth="1"/>
    <col min="12" max="12" width="14.42578125" customWidth="1"/>
  </cols>
  <sheetData>
    <row r="1" spans="1:15" ht="30" customHeight="1" thickBot="1">
      <c r="A1" s="1349" t="str">
        <f>'Exh1-BS'!A1:G1</f>
        <v xml:space="preserve">ANNUAL STATEMENT for the Year Ended December 31, 2024 of </v>
      </c>
      <c r="B1" s="1350"/>
      <c r="C1" s="1350"/>
      <c r="D1" s="1350"/>
      <c r="E1" s="1350"/>
      <c r="F1" s="1350"/>
      <c r="G1" s="1350"/>
      <c r="H1" s="1350"/>
      <c r="I1" s="1350"/>
      <c r="J1" s="1350"/>
      <c r="K1" s="1350"/>
      <c r="L1" s="1351"/>
      <c r="M1" s="44"/>
      <c r="N1" s="44"/>
      <c r="O1" s="44"/>
    </row>
    <row r="2" spans="1:15" ht="29.45" customHeight="1" thickBot="1">
      <c r="A2" s="1352" t="s">
        <v>941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4"/>
    </row>
    <row r="3" spans="1:15" s="4" customFormat="1" ht="18" customHeight="1">
      <c r="A3" s="1360" t="s">
        <v>769</v>
      </c>
      <c r="B3" s="1361"/>
      <c r="C3" s="1317" t="s">
        <v>942</v>
      </c>
      <c r="D3" s="1317" t="s">
        <v>830</v>
      </c>
      <c r="E3" s="1321" t="s">
        <v>943</v>
      </c>
      <c r="F3" s="1317" t="s">
        <v>944</v>
      </c>
      <c r="G3" s="1362" t="s">
        <v>945</v>
      </c>
      <c r="H3" s="1362" t="s">
        <v>946</v>
      </c>
      <c r="I3" s="1362"/>
      <c r="J3" s="1361" t="s">
        <v>857</v>
      </c>
      <c r="K3" s="1330" t="s">
        <v>850</v>
      </c>
      <c r="L3" s="1357" t="s">
        <v>851</v>
      </c>
    </row>
    <row r="4" spans="1:15" s="4" customFormat="1" ht="24" customHeight="1">
      <c r="A4" s="1340"/>
      <c r="B4" s="1341"/>
      <c r="C4" s="1318"/>
      <c r="D4" s="1318"/>
      <c r="E4" s="1322"/>
      <c r="F4" s="1318"/>
      <c r="G4" s="1359"/>
      <c r="H4" s="1359" t="s">
        <v>858</v>
      </c>
      <c r="I4" s="1359" t="s">
        <v>859</v>
      </c>
      <c r="J4" s="1341"/>
      <c r="K4" s="1327"/>
      <c r="L4" s="1358"/>
    </row>
    <row r="5" spans="1:15" s="4" customFormat="1">
      <c r="A5" s="1340"/>
      <c r="B5" s="1341"/>
      <c r="C5" s="1318"/>
      <c r="D5" s="1318"/>
      <c r="E5" s="1323"/>
      <c r="F5" s="1318"/>
      <c r="G5" s="1359"/>
      <c r="H5" s="1359"/>
      <c r="I5" s="1359"/>
      <c r="J5" s="1341"/>
      <c r="K5" s="1327"/>
      <c r="L5" s="1358"/>
    </row>
    <row r="6" spans="1:15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</row>
    <row r="7" spans="1:15" ht="21" customHeight="1">
      <c r="A7" s="389" t="s">
        <v>947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401"/>
    </row>
    <row r="8" spans="1:15">
      <c r="A8" s="387" t="s">
        <v>133</v>
      </c>
      <c r="B8" t="s">
        <v>1630</v>
      </c>
      <c r="C8" s="86" t="s">
        <v>2001</v>
      </c>
      <c r="D8" s="86" t="s">
        <v>940</v>
      </c>
      <c r="E8" s="86" t="s">
        <v>939</v>
      </c>
      <c r="F8" s="86">
        <v>40983</v>
      </c>
      <c r="G8" s="86">
        <v>4882328</v>
      </c>
      <c r="H8" s="994">
        <v>1.5765062058437009</v>
      </c>
      <c r="I8" s="994">
        <v>3.4195000000000002</v>
      </c>
      <c r="J8" s="995">
        <v>7697020.3909644643</v>
      </c>
      <c r="K8" s="995">
        <v>16695120.596000001</v>
      </c>
      <c r="L8" s="996">
        <f>K8-J8</f>
        <v>8998100.2050355375</v>
      </c>
    </row>
    <row r="9" spans="1:15">
      <c r="A9" s="387" t="s">
        <v>136</v>
      </c>
      <c r="B9" s="377" t="s">
        <v>1630</v>
      </c>
      <c r="C9" s="86" t="s">
        <v>2002</v>
      </c>
      <c r="D9" s="86" t="s">
        <v>940</v>
      </c>
      <c r="E9" s="86" t="s">
        <v>939</v>
      </c>
      <c r="F9" s="86">
        <v>39051</v>
      </c>
      <c r="G9" s="86">
        <v>26513</v>
      </c>
      <c r="H9" s="994">
        <v>1.5765062058437009</v>
      </c>
      <c r="I9" s="86">
        <v>3.4195000000000002</v>
      </c>
      <c r="J9" s="995">
        <v>41797.909035534045</v>
      </c>
      <c r="K9" s="995">
        <v>90661.203500000003</v>
      </c>
      <c r="L9" s="996">
        <f t="shared" ref="L9:L12" si="0">K9-J9</f>
        <v>48863.294464465958</v>
      </c>
    </row>
    <row r="10" spans="1:15">
      <c r="A10" s="387" t="s">
        <v>138</v>
      </c>
      <c r="B10" s="377"/>
      <c r="C10" s="86"/>
      <c r="D10" s="86"/>
      <c r="E10" s="86"/>
      <c r="F10" s="86"/>
      <c r="G10" s="86"/>
      <c r="H10" s="86"/>
      <c r="I10" s="86"/>
      <c r="J10" s="995"/>
      <c r="K10" s="995"/>
      <c r="L10" s="996">
        <f t="shared" si="0"/>
        <v>0</v>
      </c>
    </row>
    <row r="11" spans="1:15">
      <c r="A11" s="387" t="s">
        <v>738</v>
      </c>
      <c r="B11" s="377"/>
      <c r="C11" s="86"/>
      <c r="D11" s="86"/>
      <c r="E11" s="86"/>
      <c r="F11" s="86"/>
      <c r="G11" s="86"/>
      <c r="H11" s="86"/>
      <c r="I11" s="86"/>
      <c r="J11" s="995"/>
      <c r="K11" s="995"/>
      <c r="L11" s="996">
        <f t="shared" si="0"/>
        <v>0</v>
      </c>
    </row>
    <row r="12" spans="1:15">
      <c r="A12" s="387" t="s">
        <v>739</v>
      </c>
      <c r="B12" s="377"/>
      <c r="D12" s="86"/>
      <c r="E12" s="86"/>
      <c r="J12" s="908"/>
      <c r="K12" s="929"/>
      <c r="L12" s="996">
        <f t="shared" si="0"/>
        <v>0</v>
      </c>
    </row>
    <row r="13" spans="1:15" ht="15" customHeight="1">
      <c r="A13" s="403" t="s">
        <v>681</v>
      </c>
      <c r="B13" s="86"/>
      <c r="F13" s="29"/>
      <c r="J13" s="932">
        <f>SUM(J8:J12)</f>
        <v>7738818.299999998</v>
      </c>
      <c r="K13" s="932">
        <f>SUM(K8:K12)</f>
        <v>16785781.7995</v>
      </c>
      <c r="L13" s="997">
        <f>SUM(L8:L12)</f>
        <v>9046963.4995000027</v>
      </c>
    </row>
    <row r="14" spans="1:15" ht="21" customHeight="1">
      <c r="A14" s="389" t="s">
        <v>948</v>
      </c>
      <c r="B14" s="141"/>
      <c r="C14" s="141"/>
      <c r="D14" s="141"/>
      <c r="E14" s="141"/>
      <c r="F14" s="141"/>
      <c r="G14" s="141"/>
      <c r="H14" s="141"/>
      <c r="I14" s="141"/>
      <c r="J14" s="961"/>
      <c r="K14" s="929"/>
      <c r="L14" s="998"/>
    </row>
    <row r="15" spans="1:15">
      <c r="A15" s="387" t="s">
        <v>133</v>
      </c>
      <c r="C15" s="86"/>
      <c r="D15" s="86"/>
      <c r="E15" s="86"/>
      <c r="F15" s="86"/>
      <c r="G15" s="86"/>
      <c r="H15" s="86"/>
      <c r="I15" s="86"/>
      <c r="J15" s="995"/>
      <c r="K15" s="929"/>
      <c r="L15" s="996">
        <f>K15-J15</f>
        <v>0</v>
      </c>
    </row>
    <row r="16" spans="1:15">
      <c r="A16" s="387" t="s">
        <v>136</v>
      </c>
      <c r="D16" s="86"/>
      <c r="E16" s="86"/>
      <c r="J16" s="908"/>
      <c r="K16" s="929"/>
      <c r="L16" s="996">
        <f t="shared" ref="L16:L19" si="1">K16-J16</f>
        <v>0</v>
      </c>
    </row>
    <row r="17" spans="1:12">
      <c r="A17" s="387" t="s">
        <v>138</v>
      </c>
      <c r="D17" s="86"/>
      <c r="E17" s="86"/>
      <c r="J17" s="908"/>
      <c r="K17" s="929"/>
      <c r="L17" s="996">
        <f t="shared" si="1"/>
        <v>0</v>
      </c>
    </row>
    <row r="18" spans="1:12">
      <c r="A18" s="387" t="s">
        <v>738</v>
      </c>
      <c r="D18" s="86"/>
      <c r="E18" s="86"/>
      <c r="J18" s="908"/>
      <c r="K18" s="929"/>
      <c r="L18" s="996">
        <f t="shared" si="1"/>
        <v>0</v>
      </c>
    </row>
    <row r="19" spans="1:12">
      <c r="A19" s="387" t="s">
        <v>739</v>
      </c>
      <c r="C19" s="86"/>
      <c r="D19" s="86"/>
      <c r="E19" s="86"/>
      <c r="F19" s="86"/>
      <c r="G19" s="86"/>
      <c r="H19" s="86"/>
      <c r="I19" s="86"/>
      <c r="J19" s="995"/>
      <c r="K19" s="929"/>
      <c r="L19" s="996">
        <f t="shared" si="1"/>
        <v>0</v>
      </c>
    </row>
    <row r="20" spans="1:12" ht="15" customHeight="1">
      <c r="A20" s="403" t="s">
        <v>681</v>
      </c>
      <c r="B20" s="86"/>
      <c r="J20" s="932">
        <f>SUM(J15:J19)</f>
        <v>0</v>
      </c>
      <c r="K20" s="932">
        <f>SUM(K15:K19)</f>
        <v>0</v>
      </c>
      <c r="L20" s="997">
        <f>SUM(L15:L19)</f>
        <v>0</v>
      </c>
    </row>
    <row r="21" spans="1:12" ht="15" customHeight="1">
      <c r="A21" s="389" t="s">
        <v>949</v>
      </c>
      <c r="B21" s="86"/>
      <c r="J21" s="908"/>
      <c r="K21" s="929"/>
      <c r="L21" s="998"/>
    </row>
    <row r="22" spans="1:12" ht="15" customHeight="1">
      <c r="A22" s="387" t="s">
        <v>133</v>
      </c>
      <c r="B22" s="86"/>
      <c r="D22" s="86"/>
      <c r="E22" s="86"/>
      <c r="J22" s="995"/>
      <c r="K22" s="995"/>
      <c r="L22" s="996">
        <f>K22-J22</f>
        <v>0</v>
      </c>
    </row>
    <row r="23" spans="1:12" ht="15" customHeight="1">
      <c r="A23" s="387" t="s">
        <v>136</v>
      </c>
      <c r="B23" s="86"/>
      <c r="D23" s="86"/>
      <c r="E23" s="86"/>
      <c r="J23" s="995"/>
      <c r="K23" s="995"/>
      <c r="L23" s="996">
        <f t="shared" ref="L23:L26" si="2">K23-J23</f>
        <v>0</v>
      </c>
    </row>
    <row r="24" spans="1:12" ht="15" customHeight="1">
      <c r="A24" s="387" t="s">
        <v>138</v>
      </c>
      <c r="B24" s="86"/>
      <c r="D24" s="86"/>
      <c r="E24" s="86"/>
      <c r="J24" s="995"/>
      <c r="K24" s="995"/>
      <c r="L24" s="996">
        <f t="shared" si="2"/>
        <v>0</v>
      </c>
    </row>
    <row r="25" spans="1:12" ht="15" customHeight="1">
      <c r="A25" s="387" t="s">
        <v>738</v>
      </c>
      <c r="B25" s="86"/>
      <c r="D25" s="86"/>
      <c r="E25" s="86"/>
      <c r="J25" s="995"/>
      <c r="K25" s="995"/>
      <c r="L25" s="996">
        <f t="shared" si="2"/>
        <v>0</v>
      </c>
    </row>
    <row r="26" spans="1:12" ht="15" customHeight="1">
      <c r="A26" s="387" t="s">
        <v>739</v>
      </c>
      <c r="B26" s="86"/>
      <c r="D26" s="86"/>
      <c r="E26" s="86"/>
      <c r="J26" s="908"/>
      <c r="K26" s="929"/>
      <c r="L26" s="996">
        <f t="shared" si="2"/>
        <v>0</v>
      </c>
    </row>
    <row r="27" spans="1:12" ht="15" customHeight="1">
      <c r="A27" s="403" t="s">
        <v>681</v>
      </c>
      <c r="B27" s="86"/>
      <c r="J27" s="932">
        <f>SUM(J22:J26)</f>
        <v>0</v>
      </c>
      <c r="K27" s="932">
        <f>SUM(K22:K26)</f>
        <v>0</v>
      </c>
      <c r="L27" s="997">
        <f>SUM(L22:L26)</f>
        <v>0</v>
      </c>
    </row>
    <row r="28" spans="1:12" ht="21" customHeight="1" thickBot="1">
      <c r="A28" s="1355" t="s">
        <v>950</v>
      </c>
      <c r="B28" s="1356"/>
      <c r="C28" s="1356"/>
      <c r="D28" s="144"/>
      <c r="E28" s="144"/>
      <c r="F28" s="144"/>
      <c r="G28" s="144"/>
      <c r="H28" s="144"/>
      <c r="I28" s="144"/>
      <c r="J28" s="948">
        <f>J13+J20+J27</f>
        <v>7738818.299999998</v>
      </c>
      <c r="K28" s="948">
        <f>K13+K20+K27</f>
        <v>16785781.7995</v>
      </c>
      <c r="L28" s="993">
        <f>L13+L20+L27</f>
        <v>9046963.4995000027</v>
      </c>
    </row>
    <row r="29" spans="1:12" ht="6" customHeight="1" thickTop="1" thickBot="1">
      <c r="A29" s="60"/>
      <c r="B29" s="14"/>
      <c r="C29" s="14"/>
      <c r="D29" s="14"/>
      <c r="E29" s="14"/>
      <c r="F29" s="14"/>
      <c r="G29" s="14"/>
      <c r="H29" s="14"/>
      <c r="I29" s="14"/>
      <c r="J29" s="14"/>
      <c r="K29" s="405"/>
      <c r="L29" s="406"/>
    </row>
    <row r="30" spans="1:12">
      <c r="L30" s="19"/>
    </row>
    <row r="31" spans="1:12">
      <c r="L31" s="82" t="s">
        <v>101</v>
      </c>
    </row>
    <row r="32" spans="1:12">
      <c r="B32" s="418" t="s">
        <v>509</v>
      </c>
    </row>
    <row r="33" spans="1:11">
      <c r="A33" s="71">
        <v>1</v>
      </c>
      <c r="B33" s="71" t="str">
        <f>'3-2 CA-COH CIB '!B95</f>
        <v>A "Not Applicable," “N/A,” "NONE," or "NlL" phrase should be indicated in the schedules or sheets that do not apply or are not suitable to the Company. </v>
      </c>
    </row>
    <row r="34" spans="1:11">
      <c r="A34" s="71">
        <v>2</v>
      </c>
      <c r="B34" s="71" t="str">
        <f>'3-2 CA-COH CIB '!B96</f>
        <v>Any schedule not in accordance with the prescribed format, wrong data entry, missing details, information, and incomplete information/s shall be subject to penalties as specified under CL 2014-15.</v>
      </c>
    </row>
    <row r="35" spans="1:11">
      <c r="A35" s="419">
        <v>3</v>
      </c>
      <c r="B35" s="71" t="s">
        <v>841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>
      <c r="B36" s="71" t="s">
        <v>951</v>
      </c>
    </row>
    <row r="37" spans="1:11">
      <c r="B37" s="71" t="s">
        <v>952</v>
      </c>
    </row>
  </sheetData>
  <mergeCells count="16">
    <mergeCell ref="A1:L1"/>
    <mergeCell ref="A2:L2"/>
    <mergeCell ref="A28:C28"/>
    <mergeCell ref="K3:K5"/>
    <mergeCell ref="L3:L5"/>
    <mergeCell ref="H4:H5"/>
    <mergeCell ref="I4:I5"/>
    <mergeCell ref="A6:B6"/>
    <mergeCell ref="A3:B5"/>
    <mergeCell ref="C3:C5"/>
    <mergeCell ref="F3:F5"/>
    <mergeCell ref="G3:G5"/>
    <mergeCell ref="H3:I3"/>
    <mergeCell ref="J3:J5"/>
    <mergeCell ref="D3:D5"/>
    <mergeCell ref="E3:E5"/>
  </mergeCells>
  <hyperlinks>
    <hyperlink ref="L31" location="'CONTENTS'!A1" display="CONTENTS!A1" xr:uid="{1719DAB9-C8DB-4A1A-839C-E76BA2E66D60}"/>
  </hyperlinks>
  <printOptions horizontalCentered="1" gridLines="1"/>
  <pageMargins left="0.23622047244094491" right="0.23622047244094491" top="0.98425196850393704" bottom="0.19685039370078741" header="0.51181102362204722" footer="0.51181102362204722"/>
  <pageSetup paperSize="14" scale="110" orientation="landscape" r:id="rId1"/>
  <headerFooter alignWithMargins="0">
    <oddFooter>&amp;RPage 15_Sch3-3_MF/UITF_PN</oddFooter>
  </headerFooter>
  <customProperties>
    <customPr name="_pios_id" r:id="rId2"/>
  </customPropertie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F736D5-9EF1-469E-850D-828B7B41DD0C}">
          <x14:formula1>
            <xm:f>Sheet1!$A$1:$A$2</xm:f>
          </x14:formula1>
          <xm:sqref>D8:E12 D15:E19 D22:E26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L63"/>
  <sheetViews>
    <sheetView showGridLines="0" view="pageBreakPreview" topLeftCell="A25" zoomScaleNormal="100" zoomScaleSheetLayoutView="100" workbookViewId="0">
      <selection activeCell="B25" sqref="B25:L25"/>
    </sheetView>
  </sheetViews>
  <sheetFormatPr defaultColWidth="8.85546875" defaultRowHeight="12.75"/>
  <cols>
    <col min="1" max="1" width="4.28515625" customWidth="1"/>
    <col min="2" max="2" width="5.140625" customWidth="1"/>
    <col min="12" max="12" width="5.140625" customWidth="1"/>
  </cols>
  <sheetData>
    <row r="2" spans="2:12" ht="19.5">
      <c r="J2" s="1156" t="s">
        <v>92</v>
      </c>
      <c r="K2" s="1156"/>
      <c r="L2" s="1156"/>
    </row>
    <row r="3" spans="2:12" ht="13.5" thickBot="1"/>
    <row r="4" spans="2:12">
      <c r="B4" s="691"/>
      <c r="C4" s="520"/>
      <c r="D4" s="520"/>
      <c r="E4" s="520"/>
      <c r="F4" s="520"/>
      <c r="G4" s="520"/>
      <c r="H4" s="520"/>
      <c r="I4" s="520"/>
      <c r="J4" s="520"/>
      <c r="K4" s="520"/>
      <c r="L4" s="692"/>
    </row>
    <row r="5" spans="2:12">
      <c r="B5" s="57"/>
      <c r="L5" s="58"/>
    </row>
    <row r="6" spans="2:12">
      <c r="B6" s="57"/>
      <c r="L6" s="58"/>
    </row>
    <row r="7" spans="2:12">
      <c r="B7" s="57"/>
      <c r="F7" s="1167" t="s">
        <v>93</v>
      </c>
      <c r="G7" s="1167"/>
      <c r="H7" s="1167"/>
      <c r="L7" s="58"/>
    </row>
    <row r="8" spans="2:12">
      <c r="B8" s="57"/>
      <c r="F8" s="1167"/>
      <c r="G8" s="1167"/>
      <c r="H8" s="1167"/>
      <c r="L8" s="58"/>
    </row>
    <row r="9" spans="2:12">
      <c r="B9" s="57"/>
      <c r="F9" s="1167"/>
      <c r="G9" s="1167"/>
      <c r="H9" s="1167"/>
      <c r="L9" s="58"/>
    </row>
    <row r="10" spans="2:12">
      <c r="B10" s="57"/>
      <c r="F10" s="1167"/>
      <c r="G10" s="1167"/>
      <c r="H10" s="1167"/>
      <c r="L10" s="58"/>
    </row>
    <row r="11" spans="2:12">
      <c r="B11" s="57"/>
      <c r="F11" s="1167"/>
      <c r="G11" s="1167"/>
      <c r="H11" s="1167"/>
      <c r="L11" s="58"/>
    </row>
    <row r="12" spans="2:12">
      <c r="B12" s="57"/>
      <c r="F12" s="1167"/>
      <c r="G12" s="1167"/>
      <c r="H12" s="1167"/>
      <c r="L12" s="58"/>
    </row>
    <row r="13" spans="2:12">
      <c r="B13" s="57"/>
      <c r="F13" s="1167"/>
      <c r="G13" s="1167"/>
      <c r="H13" s="1167"/>
      <c r="L13" s="58"/>
    </row>
    <row r="14" spans="2:12">
      <c r="B14" s="57"/>
      <c r="F14" s="1167"/>
      <c r="G14" s="1167"/>
      <c r="H14" s="1167"/>
      <c r="L14" s="58"/>
    </row>
    <row r="15" spans="2:12">
      <c r="B15" s="57"/>
      <c r="F15" s="1167"/>
      <c r="G15" s="1167"/>
      <c r="H15" s="1167"/>
      <c r="L15" s="58"/>
    </row>
    <row r="16" spans="2:12">
      <c r="B16" s="57"/>
      <c r="L16" s="58"/>
    </row>
    <row r="17" spans="2:12">
      <c r="B17" s="57"/>
      <c r="L17" s="58"/>
    </row>
    <row r="18" spans="2:12">
      <c r="B18" s="57"/>
      <c r="L18" s="58"/>
    </row>
    <row r="19" spans="2:12">
      <c r="B19" s="57"/>
      <c r="L19" s="58"/>
    </row>
    <row r="20" spans="2:12">
      <c r="B20" s="57"/>
      <c r="L20" s="58"/>
    </row>
    <row r="21" spans="2:12" ht="33.75">
      <c r="B21" s="1168" t="s">
        <v>94</v>
      </c>
      <c r="C21" s="1169"/>
      <c r="D21" s="1169"/>
      <c r="E21" s="1169"/>
      <c r="F21" s="1169"/>
      <c r="G21" s="1169"/>
      <c r="H21" s="1169"/>
      <c r="I21" s="1169"/>
      <c r="J21" s="1169"/>
      <c r="K21" s="1169"/>
      <c r="L21" s="1170"/>
    </row>
    <row r="22" spans="2:12" ht="30">
      <c r="B22" s="57"/>
      <c r="D22" s="65"/>
      <c r="E22" s="65"/>
      <c r="F22" s="65"/>
      <c r="G22" s="65"/>
      <c r="H22" s="65"/>
      <c r="I22" s="65"/>
      <c r="J22" s="65"/>
      <c r="K22" s="65"/>
      <c r="L22" s="58"/>
    </row>
    <row r="23" spans="2:12" ht="25.5">
      <c r="B23" s="57"/>
      <c r="G23" s="66" t="s">
        <v>95</v>
      </c>
      <c r="L23" s="58"/>
    </row>
    <row r="24" spans="2:12" ht="23.25">
      <c r="B24" s="57"/>
      <c r="G24" s="64"/>
      <c r="L24" s="58"/>
    </row>
    <row r="25" spans="2:12" ht="33.75">
      <c r="B25" s="1168" t="s">
        <v>1489</v>
      </c>
      <c r="C25" s="1169"/>
      <c r="D25" s="1169"/>
      <c r="E25" s="1169"/>
      <c r="F25" s="1169"/>
      <c r="G25" s="1169"/>
      <c r="H25" s="1169"/>
      <c r="I25" s="1169"/>
      <c r="J25" s="1169"/>
      <c r="K25" s="1169"/>
      <c r="L25" s="1170"/>
    </row>
    <row r="26" spans="2:12" ht="23.25">
      <c r="B26" s="57"/>
      <c r="C26" s="1172" t="s">
        <v>1490</v>
      </c>
      <c r="D26" s="1172"/>
      <c r="E26" s="1172"/>
      <c r="F26" s="1172"/>
      <c r="G26" s="1172"/>
      <c r="H26" s="1172"/>
      <c r="I26" s="1172"/>
      <c r="J26" s="1172"/>
      <c r="K26" s="1172"/>
      <c r="L26" s="1173"/>
    </row>
    <row r="27" spans="2:12" ht="23.25">
      <c r="B27" s="57"/>
      <c r="D27" s="1155" t="s">
        <v>1491</v>
      </c>
      <c r="E27" s="1155"/>
      <c r="F27" s="1155"/>
      <c r="G27" s="1155"/>
      <c r="H27" s="1155"/>
      <c r="I27" s="1155"/>
      <c r="J27" s="1155"/>
      <c r="K27" s="1155"/>
      <c r="L27" s="58"/>
    </row>
    <row r="28" spans="2:12">
      <c r="B28" s="57"/>
      <c r="L28" s="58"/>
    </row>
    <row r="29" spans="2:12">
      <c r="B29" s="57"/>
      <c r="L29" s="58"/>
    </row>
    <row r="30" spans="2:12" ht="15">
      <c r="B30" s="57"/>
      <c r="E30" s="1171"/>
      <c r="F30" s="1171"/>
      <c r="G30" s="1171"/>
      <c r="H30" s="1171"/>
      <c r="I30" s="1171"/>
      <c r="L30" s="58"/>
    </row>
    <row r="31" spans="2:12">
      <c r="B31" s="57"/>
      <c r="L31" s="58"/>
    </row>
    <row r="32" spans="2:12">
      <c r="B32" s="57"/>
      <c r="L32" s="58"/>
    </row>
    <row r="33" spans="2:12">
      <c r="B33" s="57"/>
      <c r="L33" s="58"/>
    </row>
    <row r="34" spans="2:12">
      <c r="B34" s="57"/>
      <c r="L34" s="58"/>
    </row>
    <row r="35" spans="2:12">
      <c r="B35" s="57"/>
      <c r="L35" s="58"/>
    </row>
    <row r="36" spans="2:12">
      <c r="B36" s="57"/>
      <c r="L36" s="58"/>
    </row>
    <row r="37" spans="2:12">
      <c r="B37" s="57"/>
      <c r="L37" s="58"/>
    </row>
    <row r="38" spans="2:12">
      <c r="B38" s="57"/>
      <c r="L38" s="58"/>
    </row>
    <row r="39" spans="2:12">
      <c r="B39" s="57"/>
      <c r="L39" s="58"/>
    </row>
    <row r="40" spans="2:12" ht="23.25">
      <c r="B40" s="57"/>
      <c r="E40" s="1155" t="s">
        <v>96</v>
      </c>
      <c r="F40" s="1155"/>
      <c r="G40" s="1155"/>
      <c r="H40" s="1155"/>
      <c r="I40" s="1155"/>
      <c r="L40" s="58"/>
    </row>
    <row r="41" spans="2:12">
      <c r="B41" s="57"/>
      <c r="L41" s="58"/>
    </row>
    <row r="42" spans="2:12" ht="30">
      <c r="B42" s="1164" t="s">
        <v>97</v>
      </c>
      <c r="C42" s="1165"/>
      <c r="D42" s="1165"/>
      <c r="E42" s="1165"/>
      <c r="F42" s="1165"/>
      <c r="G42" s="1165"/>
      <c r="H42" s="1165"/>
      <c r="I42" s="1165"/>
      <c r="J42" s="1165"/>
      <c r="K42" s="1165"/>
      <c r="L42" s="1166"/>
    </row>
    <row r="43" spans="2:12" ht="23.25">
      <c r="B43" s="57"/>
      <c r="E43" s="1155" t="s">
        <v>98</v>
      </c>
      <c r="F43" s="1155"/>
      <c r="G43" s="1155"/>
      <c r="H43" s="1155"/>
      <c r="I43" s="1155"/>
      <c r="L43" s="58"/>
    </row>
    <row r="44" spans="2:12">
      <c r="B44" s="57"/>
      <c r="L44" s="58"/>
    </row>
    <row r="45" spans="2:12">
      <c r="B45" s="57"/>
      <c r="L45" s="58"/>
    </row>
    <row r="46" spans="2:12">
      <c r="B46" s="57"/>
      <c r="L46" s="58"/>
    </row>
    <row r="47" spans="2:12">
      <c r="B47" s="57"/>
      <c r="L47" s="58"/>
    </row>
    <row r="48" spans="2:12">
      <c r="B48" s="57"/>
      <c r="L48" s="58"/>
    </row>
    <row r="49" spans="2:12">
      <c r="B49" s="57"/>
      <c r="L49" s="58"/>
    </row>
    <row r="50" spans="2:12">
      <c r="B50" s="57"/>
      <c r="L50" s="58"/>
    </row>
    <row r="51" spans="2:12">
      <c r="B51" s="57"/>
      <c r="L51" s="58"/>
    </row>
    <row r="52" spans="2:12">
      <c r="B52" s="57"/>
      <c r="L52" s="58"/>
    </row>
    <row r="53" spans="2:12">
      <c r="B53" s="57"/>
      <c r="L53" s="58"/>
    </row>
    <row r="54" spans="2:12">
      <c r="B54" s="57"/>
      <c r="L54" s="58"/>
    </row>
    <row r="55" spans="2:12">
      <c r="B55" s="57"/>
      <c r="L55" s="58"/>
    </row>
    <row r="56" spans="2:12">
      <c r="B56" s="57"/>
      <c r="L56" s="58"/>
    </row>
    <row r="57" spans="2:12" ht="12.75" customHeight="1">
      <c r="B57" s="1159" t="s">
        <v>99</v>
      </c>
      <c r="C57" s="1155"/>
      <c r="D57" s="1155"/>
      <c r="E57" s="1155"/>
      <c r="F57" s="1155"/>
      <c r="G57" s="1155"/>
      <c r="H57" s="1155"/>
      <c r="I57" s="1155"/>
      <c r="J57" s="1155"/>
      <c r="K57" s="1155"/>
      <c r="L57" s="1160"/>
    </row>
    <row r="58" spans="2:12" ht="16.5" customHeight="1">
      <c r="B58" s="1159"/>
      <c r="C58" s="1155"/>
      <c r="D58" s="1155"/>
      <c r="E58" s="1155"/>
      <c r="F58" s="1155"/>
      <c r="G58" s="1155"/>
      <c r="H58" s="1155"/>
      <c r="I58" s="1155"/>
      <c r="J58" s="1155"/>
      <c r="K58" s="1155"/>
      <c r="L58" s="1160"/>
    </row>
    <row r="59" spans="2:12" ht="21.75" customHeight="1">
      <c r="B59" s="1161">
        <v>45657</v>
      </c>
      <c r="C59" s="1162"/>
      <c r="D59" s="1162"/>
      <c r="E59" s="1162"/>
      <c r="F59" s="1162"/>
      <c r="G59" s="1162"/>
      <c r="H59" s="1162"/>
      <c r="I59" s="1162"/>
      <c r="J59" s="1162"/>
      <c r="K59" s="1162"/>
      <c r="L59" s="1163"/>
    </row>
    <row r="60" spans="2:12" ht="12.75" customHeight="1">
      <c r="B60" s="57"/>
      <c r="E60" s="59"/>
      <c r="F60" s="59"/>
      <c r="G60" s="59"/>
      <c r="H60" s="59"/>
      <c r="I60" s="59"/>
      <c r="L60" s="58"/>
    </row>
    <row r="61" spans="2:12" ht="12.75" customHeight="1">
      <c r="B61" s="60"/>
      <c r="C61" s="14"/>
      <c r="D61" s="14"/>
      <c r="E61" s="61"/>
      <c r="F61" s="61"/>
      <c r="G61" s="61"/>
      <c r="H61" s="61"/>
      <c r="I61" s="61"/>
      <c r="J61" s="14"/>
      <c r="K61" s="14"/>
      <c r="L61" s="62"/>
    </row>
    <row r="62" spans="2:12" ht="21.75" customHeight="1">
      <c r="B62" s="1158" t="s">
        <v>100</v>
      </c>
      <c r="C62" s="1158"/>
      <c r="D62" s="1158"/>
      <c r="E62" s="1158"/>
      <c r="F62" s="1158"/>
      <c r="G62" s="1158"/>
      <c r="H62" s="1158"/>
      <c r="I62" s="1158"/>
      <c r="J62" s="1158"/>
      <c r="K62" s="1158"/>
      <c r="L62" s="1158"/>
    </row>
    <row r="63" spans="2:12">
      <c r="F63" s="1157" t="s">
        <v>101</v>
      </c>
      <c r="G63" s="1157"/>
      <c r="H63" s="1157"/>
    </row>
  </sheetData>
  <mergeCells count="14">
    <mergeCell ref="D27:K27"/>
    <mergeCell ref="J2:L2"/>
    <mergeCell ref="F63:H63"/>
    <mergeCell ref="B62:L62"/>
    <mergeCell ref="B57:L58"/>
    <mergeCell ref="B59:L59"/>
    <mergeCell ref="E43:I43"/>
    <mergeCell ref="B42:L42"/>
    <mergeCell ref="F7:H15"/>
    <mergeCell ref="B25:L25"/>
    <mergeCell ref="E40:I40"/>
    <mergeCell ref="B21:L21"/>
    <mergeCell ref="E30:I30"/>
    <mergeCell ref="C26:L26"/>
  </mergeCells>
  <hyperlinks>
    <hyperlink ref="F63" location="'CONTENTS'!A1" display="CONTENTS!A1" xr:uid="{6C6E5761-8487-4318-B51E-6E7BA711D50A}"/>
  </hyperlinks>
  <printOptions horizontalCentered="1"/>
  <pageMargins left="0.51181102362204722" right="0.51181102362204722" top="0.51181102362204722" bottom="0.51181102362204722" header="0.31496062992125984" footer="0.31496062992125984"/>
  <pageSetup paperSize="14" scale="90" orientation="portrait" horizontalDpi="200" verticalDpi="200" r:id="rId1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tabColor indexed="41"/>
    <pageSetUpPr fitToPage="1"/>
  </sheetPr>
  <dimension ref="A1:R56"/>
  <sheetViews>
    <sheetView zoomScale="85" zoomScaleNormal="85" workbookViewId="0">
      <pane ySplit="6" topLeftCell="A7" activePane="bottomLeft" state="frozen"/>
      <selection sqref="A1:IV1"/>
      <selection pane="bottomLeft" activeCell="L48" sqref="L48"/>
    </sheetView>
  </sheetViews>
  <sheetFormatPr defaultColWidth="8.85546875" defaultRowHeight="12.75"/>
  <cols>
    <col min="1" max="1" width="3.7109375" customWidth="1"/>
    <col min="2" max="2" width="28" customWidth="1"/>
    <col min="3" max="4" width="16.7109375" customWidth="1"/>
    <col min="5" max="5" width="14.140625" customWidth="1"/>
    <col min="6" max="7" width="12.42578125" customWidth="1"/>
    <col min="8" max="8" width="11.140625" customWidth="1"/>
    <col min="9" max="9" width="16" customWidth="1"/>
    <col min="10" max="10" width="15" customWidth="1"/>
    <col min="11" max="13" width="11.7109375" customWidth="1"/>
    <col min="14" max="14" width="15.28515625" customWidth="1"/>
  </cols>
  <sheetData>
    <row r="1" spans="1:14" ht="30" customHeight="1">
      <c r="A1" s="1337" t="str">
        <f>'Exh1-BS'!A1:G1</f>
        <v xml:space="preserve">ANNUAL STATEMENT for the Year Ended December 31, 2024 of 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</row>
    <row r="2" spans="1:14" ht="29.45" customHeight="1">
      <c r="A2" s="1363" t="s">
        <v>953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64"/>
    </row>
    <row r="3" spans="1:14" s="4" customFormat="1" ht="18" customHeight="1">
      <c r="A3" s="1365" t="s">
        <v>954</v>
      </c>
      <c r="B3" s="1361"/>
      <c r="C3" s="1317" t="s">
        <v>879</v>
      </c>
      <c r="D3" s="1317" t="s">
        <v>830</v>
      </c>
      <c r="E3" s="1317" t="s">
        <v>846</v>
      </c>
      <c r="F3" s="1317"/>
      <c r="G3" s="1317" t="s">
        <v>955</v>
      </c>
      <c r="H3" s="1317" t="s">
        <v>956</v>
      </c>
      <c r="I3" s="1330" t="s">
        <v>957</v>
      </c>
      <c r="J3" s="1330"/>
      <c r="K3" s="1330" t="s">
        <v>887</v>
      </c>
      <c r="L3" s="1330"/>
      <c r="M3" s="1330"/>
      <c r="N3" s="1367"/>
    </row>
    <row r="4" spans="1:14" s="4" customFormat="1">
      <c r="A4" s="1366"/>
      <c r="B4" s="1341"/>
      <c r="C4" s="1318"/>
      <c r="D4" s="1318"/>
      <c r="E4" s="1318" t="s">
        <v>889</v>
      </c>
      <c r="F4" s="1318" t="s">
        <v>689</v>
      </c>
      <c r="G4" s="1318"/>
      <c r="H4" s="1318"/>
      <c r="I4" s="1359" t="s">
        <v>958</v>
      </c>
      <c r="J4" s="1359" t="s">
        <v>959</v>
      </c>
      <c r="K4" s="752" t="s">
        <v>774</v>
      </c>
      <c r="L4" s="752" t="s">
        <v>775</v>
      </c>
      <c r="M4" s="752" t="s">
        <v>775</v>
      </c>
      <c r="N4" s="333" t="s">
        <v>776</v>
      </c>
    </row>
    <row r="5" spans="1:14" s="4" customFormat="1" ht="21.75" customHeight="1">
      <c r="A5" s="1366"/>
      <c r="B5" s="1341"/>
      <c r="C5" s="1318"/>
      <c r="D5" s="1318"/>
      <c r="E5" s="1318"/>
      <c r="F5" s="1318"/>
      <c r="G5" s="1318"/>
      <c r="H5" s="1318"/>
      <c r="I5" s="1359"/>
      <c r="J5" s="1359"/>
      <c r="K5" s="764" t="s">
        <v>783</v>
      </c>
      <c r="L5" s="764" t="s">
        <v>784</v>
      </c>
      <c r="M5" s="764" t="s">
        <v>785</v>
      </c>
      <c r="N5" s="139" t="s">
        <v>783</v>
      </c>
    </row>
    <row r="6" spans="1:14" s="4" customFormat="1" ht="13.5" customHeigh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</row>
    <row r="7" spans="1:14" ht="20.100000000000001" customHeight="1">
      <c r="A7" s="145" t="s">
        <v>133</v>
      </c>
      <c r="C7" s="30"/>
      <c r="D7" s="86"/>
      <c r="E7" s="30"/>
      <c r="F7" s="30"/>
      <c r="G7" s="30"/>
      <c r="H7" s="30"/>
      <c r="I7" s="146"/>
      <c r="J7" s="146"/>
      <c r="K7" s="146"/>
      <c r="L7" s="146"/>
      <c r="M7" s="146"/>
      <c r="N7" s="209">
        <f>K7+L7-M7</f>
        <v>0</v>
      </c>
    </row>
    <row r="8" spans="1:14" ht="20.100000000000001" customHeight="1">
      <c r="A8" s="145" t="s">
        <v>136</v>
      </c>
      <c r="C8" s="31"/>
      <c r="D8" s="86"/>
      <c r="E8" s="31"/>
      <c r="F8" s="31"/>
      <c r="G8" s="31"/>
      <c r="H8" s="31"/>
      <c r="I8" s="146"/>
      <c r="J8" s="146"/>
      <c r="K8" s="146"/>
      <c r="L8" s="146"/>
      <c r="M8" s="146"/>
      <c r="N8" s="209">
        <f t="shared" ref="N8:N13" si="0">K8+L8-M8</f>
        <v>0</v>
      </c>
    </row>
    <row r="9" spans="1:14" ht="20.100000000000001" customHeight="1">
      <c r="A9" s="145" t="s">
        <v>138</v>
      </c>
      <c r="C9" s="31"/>
      <c r="D9" s="86"/>
      <c r="E9" s="31"/>
      <c r="F9" s="31"/>
      <c r="G9" s="31"/>
      <c r="H9" s="31"/>
      <c r="I9" s="146">
        <v>0</v>
      </c>
      <c r="J9" s="146"/>
      <c r="K9" s="146"/>
      <c r="L9" s="146"/>
      <c r="M9" s="146"/>
      <c r="N9" s="209">
        <f t="shared" si="0"/>
        <v>0</v>
      </c>
    </row>
    <row r="10" spans="1:14" ht="20.100000000000001" customHeight="1">
      <c r="A10" s="145" t="s">
        <v>738</v>
      </c>
      <c r="C10" s="29"/>
      <c r="D10" s="86"/>
      <c r="E10" s="29"/>
      <c r="F10" s="29"/>
      <c r="G10" s="29"/>
      <c r="H10" s="29"/>
      <c r="I10" s="146"/>
      <c r="J10" s="146"/>
      <c r="K10" s="146"/>
      <c r="L10" s="146"/>
      <c r="M10" s="146"/>
      <c r="N10" s="209">
        <f t="shared" si="0"/>
        <v>0</v>
      </c>
    </row>
    <row r="11" spans="1:14" ht="20.100000000000001" customHeight="1">
      <c r="A11" s="145" t="s">
        <v>739</v>
      </c>
      <c r="C11" s="29"/>
      <c r="D11" s="86"/>
      <c r="E11" s="29"/>
      <c r="F11" s="29"/>
      <c r="G11" s="29"/>
      <c r="H11" s="29"/>
      <c r="N11" s="209">
        <f t="shared" si="0"/>
        <v>0</v>
      </c>
    </row>
    <row r="12" spans="1:14" ht="20.100000000000001" customHeight="1">
      <c r="A12" s="145" t="s">
        <v>740</v>
      </c>
      <c r="B12" s="141"/>
      <c r="C12" s="30"/>
      <c r="D12" s="86"/>
      <c r="E12" s="30"/>
      <c r="F12" s="30"/>
      <c r="G12" s="30"/>
      <c r="H12" s="30"/>
      <c r="N12" s="209">
        <f t="shared" si="0"/>
        <v>0</v>
      </c>
    </row>
    <row r="13" spans="1:14" ht="20.100000000000001" customHeight="1">
      <c r="A13" s="145" t="s">
        <v>741</v>
      </c>
      <c r="C13" s="31"/>
      <c r="D13" s="86"/>
      <c r="E13" s="31"/>
      <c r="F13" s="31"/>
      <c r="G13" s="31"/>
      <c r="H13" s="31"/>
      <c r="N13" s="209">
        <f t="shared" si="0"/>
        <v>0</v>
      </c>
    </row>
    <row r="14" spans="1:14" ht="20.100000000000001" customHeight="1" thickBot="1">
      <c r="A14" s="102" t="s">
        <v>960</v>
      </c>
      <c r="B14" s="1"/>
      <c r="C14" s="1"/>
      <c r="D14" s="1"/>
      <c r="E14" s="1"/>
      <c r="F14" s="1"/>
      <c r="G14" s="1"/>
      <c r="H14" s="1"/>
      <c r="I14" s="194">
        <f>SUM(I9:I13)</f>
        <v>0</v>
      </c>
      <c r="J14" s="194">
        <f t="shared" ref="J14:N14" si="1">SUM(J9:J13)</f>
        <v>0</v>
      </c>
      <c r="K14" s="194">
        <f t="shared" si="1"/>
        <v>0</v>
      </c>
      <c r="L14" s="194">
        <f t="shared" si="1"/>
        <v>0</v>
      </c>
      <c r="M14" s="194">
        <f t="shared" si="1"/>
        <v>0</v>
      </c>
      <c r="N14" s="194">
        <f t="shared" si="1"/>
        <v>0</v>
      </c>
    </row>
    <row r="15" spans="1:14" ht="6" customHeight="1" thickTop="1" thickBot="1">
      <c r="A15" s="90"/>
      <c r="B15" s="91"/>
      <c r="C15" s="147"/>
      <c r="D15" s="147"/>
      <c r="E15" s="147"/>
      <c r="F15" s="147"/>
      <c r="G15" s="147"/>
      <c r="H15" s="147"/>
      <c r="I15" s="91"/>
      <c r="J15" s="91"/>
      <c r="K15" s="91"/>
      <c r="L15" s="91"/>
      <c r="M15" s="91"/>
      <c r="N15" s="80"/>
    </row>
    <row r="16" spans="1:14">
      <c r="C16" s="29"/>
      <c r="D16" s="29"/>
      <c r="E16" s="29"/>
      <c r="F16" s="29"/>
      <c r="G16" s="29"/>
      <c r="H16" s="29"/>
    </row>
    <row r="17" spans="1:18">
      <c r="C17" s="29"/>
      <c r="D17" s="29"/>
      <c r="E17" s="29"/>
      <c r="F17" s="29"/>
      <c r="G17" s="29"/>
      <c r="H17" s="29"/>
      <c r="N17" s="82" t="s">
        <v>101</v>
      </c>
    </row>
    <row r="18" spans="1:18">
      <c r="B18" s="418" t="s">
        <v>509</v>
      </c>
      <c r="C18" s="379"/>
      <c r="D18" s="379"/>
      <c r="E18" s="31"/>
      <c r="F18" s="31"/>
      <c r="G18" s="31"/>
      <c r="H18" s="31"/>
    </row>
    <row r="19" spans="1:18">
      <c r="A19" s="71">
        <v>1</v>
      </c>
      <c r="B19" s="71" t="s">
        <v>961</v>
      </c>
      <c r="C19" s="29"/>
      <c r="D19" s="29"/>
      <c r="E19" s="29"/>
      <c r="F19" s="29"/>
      <c r="G19" s="29"/>
      <c r="H19" s="29"/>
    </row>
    <row r="20" spans="1:18">
      <c r="A20" s="71">
        <v>2</v>
      </c>
      <c r="B20" s="71" t="str">
        <f>'3-3 CA-MF UITF'!B33</f>
        <v>A "Not Applicable," “N/A,” "NONE," or "NlL" phrase should be indicated in the schedules or sheets that do not apply or are not suitable to the Company. </v>
      </c>
      <c r="C20" s="29"/>
      <c r="D20" s="29"/>
      <c r="E20" s="29"/>
      <c r="F20" s="29"/>
      <c r="G20" s="29"/>
      <c r="H20" s="29"/>
    </row>
    <row r="21" spans="1:18">
      <c r="A21" s="71">
        <v>3</v>
      </c>
      <c r="B21" s="71" t="str">
        <f>'3-3 CA-MF UITF'!B34</f>
        <v>Any schedule not in accordance with the prescribed format, wrong data entry, missing details, information, and incomplete information/s shall be subject to penalties as specified under CL 2014-15.</v>
      </c>
      <c r="C21" s="29"/>
      <c r="D21" s="29"/>
      <c r="E21" s="29"/>
      <c r="F21" s="29"/>
      <c r="G21" s="29"/>
      <c r="H21" s="29"/>
    </row>
    <row r="22" spans="1:18">
      <c r="A22" s="419">
        <v>4</v>
      </c>
      <c r="B22" s="71" t="s">
        <v>841</v>
      </c>
    </row>
    <row r="23" spans="1:18">
      <c r="B23" s="71" t="s">
        <v>962</v>
      </c>
      <c r="C23" s="29"/>
      <c r="D23" s="29"/>
      <c r="E23" s="29"/>
      <c r="F23" s="29"/>
      <c r="G23" s="29"/>
      <c r="H23" s="29"/>
    </row>
    <row r="24" spans="1:18">
      <c r="C24" s="31"/>
      <c r="D24" s="31"/>
      <c r="E24" s="31"/>
      <c r="F24" s="31"/>
      <c r="G24" s="31"/>
      <c r="H24" s="31"/>
    </row>
    <row r="25" spans="1:18">
      <c r="C25" s="29"/>
      <c r="D25" s="29"/>
      <c r="E25" s="29"/>
      <c r="F25" s="29"/>
      <c r="G25" s="29"/>
      <c r="H25" s="29"/>
    </row>
    <row r="26" spans="1:18">
      <c r="C26" s="29"/>
      <c r="D26" s="29"/>
      <c r="E26" s="29"/>
      <c r="F26" s="29"/>
      <c r="G26" s="29"/>
      <c r="H26" s="29"/>
    </row>
    <row r="27" spans="1:18">
      <c r="C27" s="29"/>
      <c r="D27" s="29"/>
      <c r="E27" s="29"/>
      <c r="F27" s="29"/>
      <c r="G27" s="29"/>
      <c r="H27" s="29"/>
    </row>
    <row r="28" spans="1:18">
      <c r="C28" s="29"/>
      <c r="D28" s="29"/>
      <c r="E28" s="29"/>
      <c r="F28" s="29"/>
      <c r="G28" s="29"/>
      <c r="H28" s="29"/>
    </row>
    <row r="29" spans="1:18">
      <c r="C29" s="29"/>
      <c r="D29" s="29"/>
      <c r="E29" s="29"/>
      <c r="F29" s="29"/>
      <c r="G29" s="29"/>
      <c r="H29" s="29"/>
    </row>
    <row r="30" spans="1:18">
      <c r="C30" s="30"/>
      <c r="D30" s="30"/>
      <c r="E30" s="30"/>
      <c r="F30" s="30"/>
      <c r="G30" s="30"/>
      <c r="H30" s="30"/>
    </row>
    <row r="31" spans="1:18">
      <c r="C31" s="31"/>
      <c r="D31" s="31"/>
      <c r="E31" s="31"/>
      <c r="F31" s="31"/>
      <c r="G31" s="31"/>
      <c r="H31" s="31"/>
    </row>
    <row r="32" spans="1:18">
      <c r="C32" s="29"/>
      <c r="D32" s="29"/>
      <c r="E32" s="29"/>
      <c r="F32" s="29"/>
      <c r="G32" s="29"/>
      <c r="H32" s="29"/>
      <c r="R32" s="29"/>
    </row>
    <row r="33" spans="3:14">
      <c r="C33" s="29"/>
      <c r="D33" s="29"/>
      <c r="E33" s="29"/>
      <c r="F33" s="29"/>
      <c r="G33" s="29"/>
      <c r="H33" s="29"/>
    </row>
    <row r="34" spans="3:14">
      <c r="C34" s="29"/>
      <c r="D34" s="29"/>
      <c r="E34" s="29"/>
      <c r="F34" s="29"/>
      <c r="G34" s="29"/>
      <c r="H34" s="29"/>
    </row>
    <row r="35" spans="3:14">
      <c r="C35" s="29"/>
      <c r="D35" s="29"/>
      <c r="E35" s="29"/>
      <c r="F35" s="29"/>
      <c r="G35" s="29"/>
      <c r="H35" s="29"/>
    </row>
    <row r="36" spans="3:14">
      <c r="C36" s="31"/>
      <c r="D36" s="31"/>
      <c r="E36" s="31"/>
      <c r="F36" s="31"/>
      <c r="G36" s="31"/>
      <c r="H36" s="31"/>
    </row>
    <row r="37" spans="3:14">
      <c r="C37" s="29"/>
      <c r="D37" s="29"/>
      <c r="E37" s="29"/>
      <c r="F37" s="29"/>
      <c r="G37" s="29"/>
      <c r="H37" s="29"/>
    </row>
    <row r="38" spans="3:14">
      <c r="C38" s="29"/>
      <c r="D38" s="29"/>
      <c r="E38" s="29"/>
      <c r="F38" s="29"/>
      <c r="G38" s="29"/>
      <c r="H38" s="29"/>
    </row>
    <row r="39" spans="3:14">
      <c r="C39" s="29"/>
      <c r="D39" s="29"/>
      <c r="E39" s="29"/>
      <c r="F39" s="29"/>
      <c r="G39" s="29"/>
      <c r="H39" s="29"/>
    </row>
    <row r="40" spans="3:14">
      <c r="C40" s="29"/>
      <c r="D40" s="29"/>
      <c r="E40" s="29"/>
      <c r="F40" s="29"/>
      <c r="G40" s="29"/>
      <c r="H40" s="29"/>
    </row>
    <row r="41" spans="3:14">
      <c r="C41" s="31"/>
      <c r="D41" s="31"/>
      <c r="E41" s="31"/>
      <c r="F41" s="31"/>
      <c r="G41" s="31"/>
      <c r="H41" s="31"/>
    </row>
    <row r="42" spans="3:14">
      <c r="C42" s="29"/>
      <c r="D42" s="29"/>
      <c r="E42" s="29"/>
      <c r="F42" s="29"/>
      <c r="G42" s="29"/>
      <c r="H42" s="29"/>
    </row>
    <row r="43" spans="3:14">
      <c r="C43" s="29"/>
      <c r="D43" s="29"/>
      <c r="E43" s="29"/>
      <c r="F43" s="29"/>
      <c r="G43" s="29"/>
      <c r="H43" s="29"/>
    </row>
    <row r="44" spans="3:14">
      <c r="C44" s="29"/>
      <c r="D44" s="29"/>
      <c r="E44" s="29"/>
      <c r="F44" s="29"/>
      <c r="G44" s="29"/>
      <c r="H44" s="29"/>
    </row>
    <row r="45" spans="3:14">
      <c r="C45" s="29"/>
      <c r="D45" s="29"/>
      <c r="E45" s="29"/>
      <c r="F45" s="29"/>
      <c r="G45" s="29"/>
      <c r="H45" s="29"/>
    </row>
    <row r="46" spans="3:14">
      <c r="C46" s="29"/>
      <c r="D46" s="29"/>
      <c r="E46" s="29"/>
      <c r="F46" s="29"/>
      <c r="G46" s="29"/>
      <c r="H46" s="29"/>
    </row>
    <row r="47" spans="3:14">
      <c r="E47" s="32"/>
      <c r="F47" s="32"/>
      <c r="G47" s="32"/>
      <c r="H47" s="32"/>
    </row>
    <row r="48" spans="3:14">
      <c r="I48" s="8"/>
      <c r="J48" s="8"/>
      <c r="K48" s="8"/>
      <c r="L48" s="8"/>
      <c r="M48" s="8"/>
      <c r="N48" s="8"/>
    </row>
    <row r="49" spans="3:14">
      <c r="I49" s="8"/>
      <c r="J49" s="8"/>
      <c r="K49" s="8"/>
      <c r="L49" s="8"/>
      <c r="M49" s="8"/>
      <c r="N49" s="8"/>
    </row>
    <row r="56" spans="3:14">
      <c r="C56" s="8"/>
      <c r="D56" s="8"/>
      <c r="E56" s="8"/>
      <c r="F56" s="8"/>
      <c r="G56" s="8"/>
      <c r="H56" s="8"/>
    </row>
  </sheetData>
  <mergeCells count="15">
    <mergeCell ref="A6:B6"/>
    <mergeCell ref="A1:N1"/>
    <mergeCell ref="A2:N2"/>
    <mergeCell ref="A3:B5"/>
    <mergeCell ref="C3:C5"/>
    <mergeCell ref="E3:F3"/>
    <mergeCell ref="G3:G5"/>
    <mergeCell ref="H3:H5"/>
    <mergeCell ref="I3:J3"/>
    <mergeCell ref="K3:N3"/>
    <mergeCell ref="E4:E5"/>
    <mergeCell ref="F4:F5"/>
    <mergeCell ref="I4:I5"/>
    <mergeCell ref="J4:J5"/>
    <mergeCell ref="D3:D5"/>
  </mergeCells>
  <hyperlinks>
    <hyperlink ref="N17" location="'CONTENTS'!A1" display="CONTENTS!A1" xr:uid="{65AED196-D3CD-4207-B8F4-E8A01E0B2B1B}"/>
  </hyperlinks>
  <printOptions horizontalCentered="1" gridLines="1"/>
  <pageMargins left="0.23622047244094491" right="0.23622047244094491" top="1.2598425196850394" bottom="0.98425196850393704" header="0.51181102362204722" footer="0.51181102362204722"/>
  <pageSetup paperSize="14" scale="82" orientation="landscape" r:id="rId1"/>
  <headerFooter alignWithMargins="0">
    <oddFooter>&amp;RPage 16_Sch3-4_STI_PN</oddFooter>
  </headerFooter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FE4B19-2159-4E6F-8E50-DE5F5FD5F8D0}">
          <x14:formula1>
            <xm:f>Sheet1!$A$1:$A$2</xm:f>
          </x14:formula1>
          <xm:sqref>D7:D13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indexed="41"/>
    <pageSetUpPr fitToPage="1"/>
  </sheetPr>
  <dimension ref="A1:U29"/>
  <sheetViews>
    <sheetView zoomScale="70" zoomScaleNormal="70" workbookViewId="0">
      <pane ySplit="6" topLeftCell="A7" activePane="bottomLeft" state="frozen"/>
      <selection sqref="A1:IV1"/>
      <selection pane="bottomLeft" activeCell="V54" sqref="V54"/>
    </sheetView>
  </sheetViews>
  <sheetFormatPr defaultColWidth="9.140625" defaultRowHeight="12.75"/>
  <cols>
    <col min="1" max="1" width="3.7109375" style="45" customWidth="1"/>
    <col min="2" max="2" width="14.42578125" style="45" customWidth="1"/>
    <col min="3" max="3" width="9.140625" style="45" bestFit="1" customWidth="1"/>
    <col min="4" max="4" width="9.140625" style="45" customWidth="1"/>
    <col min="5" max="7" width="8.140625" style="45" customWidth="1"/>
    <col min="8" max="8" width="10.42578125" style="45" bestFit="1" customWidth="1"/>
    <col min="9" max="9" width="13.140625" style="45" customWidth="1"/>
    <col min="10" max="10" width="14.7109375" style="45" bestFit="1" customWidth="1"/>
    <col min="11" max="11" width="10.28515625" style="45" customWidth="1"/>
    <col min="12" max="12" width="11.7109375" style="45" customWidth="1"/>
    <col min="13" max="13" width="13.7109375" style="45" customWidth="1"/>
    <col min="14" max="15" width="12" style="45" customWidth="1"/>
    <col min="16" max="16" width="8.28515625" style="45" customWidth="1"/>
    <col min="17" max="17" width="8" style="45" customWidth="1"/>
    <col min="18" max="18" width="13.42578125" style="45" customWidth="1"/>
    <col min="19" max="19" width="13.140625" style="45" customWidth="1"/>
    <col min="20" max="20" width="12.140625" style="45" customWidth="1"/>
    <col min="21" max="21" width="15.7109375" style="45" bestFit="1" customWidth="1"/>
    <col min="22" max="16384" width="9.140625" style="45"/>
  </cols>
  <sheetData>
    <row r="1" spans="1:21" ht="30" customHeight="1">
      <c r="A1" s="1373" t="str">
        <f>'Exh1-BS'!A1:G1</f>
        <v xml:space="preserve">ANNUAL STATEMENT for the Year Ended December 31, 2024 of </v>
      </c>
      <c r="B1" s="1373"/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  <c r="N1" s="1373"/>
      <c r="O1" s="1373"/>
      <c r="P1" s="1373"/>
      <c r="Q1" s="1373"/>
      <c r="R1" s="1373"/>
      <c r="S1" s="1373"/>
      <c r="T1" s="1373"/>
      <c r="U1" s="1373"/>
    </row>
    <row r="2" spans="1:21" ht="30" customHeight="1" thickBot="1">
      <c r="A2" s="1363" t="s">
        <v>963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3"/>
      <c r="S2" s="1353"/>
      <c r="T2" s="1353"/>
      <c r="U2" s="1364"/>
    </row>
    <row r="3" spans="1:21" s="46" customFormat="1" ht="18" customHeight="1">
      <c r="A3" s="1374" t="s">
        <v>844</v>
      </c>
      <c r="B3" s="1375"/>
      <c r="C3" s="1375"/>
      <c r="D3" s="1371" t="s">
        <v>830</v>
      </c>
      <c r="E3" s="1375" t="s">
        <v>846</v>
      </c>
      <c r="F3" s="1375"/>
      <c r="G3" s="1375"/>
      <c r="H3" s="1375" t="s">
        <v>847</v>
      </c>
      <c r="I3" s="1375"/>
      <c r="J3" s="1375"/>
      <c r="K3" s="1375" t="s">
        <v>848</v>
      </c>
      <c r="L3" s="1375"/>
      <c r="M3" s="1330" t="s">
        <v>964</v>
      </c>
      <c r="N3" s="1330"/>
      <c r="O3" s="1376" t="s">
        <v>851</v>
      </c>
      <c r="P3" s="1375" t="s">
        <v>852</v>
      </c>
      <c r="Q3" s="1375"/>
      <c r="R3" s="1375"/>
      <c r="S3" s="1375"/>
      <c r="T3" s="1375"/>
      <c r="U3" s="1378"/>
    </row>
    <row r="4" spans="1:21" s="46" customFormat="1" ht="12.75" customHeight="1">
      <c r="A4" s="1379" t="s">
        <v>769</v>
      </c>
      <c r="B4" s="1380"/>
      <c r="C4" s="1383" t="s">
        <v>845</v>
      </c>
      <c r="D4" s="1372"/>
      <c r="E4" s="1297" t="s">
        <v>853</v>
      </c>
      <c r="F4" s="1297" t="s">
        <v>854</v>
      </c>
      <c r="G4" s="1297" t="s">
        <v>689</v>
      </c>
      <c r="H4" s="1297" t="s">
        <v>855</v>
      </c>
      <c r="I4" s="1370" t="s">
        <v>965</v>
      </c>
      <c r="J4" s="1297" t="s">
        <v>857</v>
      </c>
      <c r="K4" s="1370" t="s">
        <v>858</v>
      </c>
      <c r="L4" s="1370" t="s">
        <v>959</v>
      </c>
      <c r="M4" s="1370" t="s">
        <v>849</v>
      </c>
      <c r="N4" s="1297" t="s">
        <v>850</v>
      </c>
      <c r="O4" s="1377"/>
      <c r="P4" s="766" t="s">
        <v>860</v>
      </c>
      <c r="Q4" s="766" t="s">
        <v>861</v>
      </c>
      <c r="R4" s="766" t="s">
        <v>774</v>
      </c>
      <c r="S4" s="766" t="s">
        <v>775</v>
      </c>
      <c r="T4" s="766" t="s">
        <v>775</v>
      </c>
      <c r="U4" s="148" t="s">
        <v>862</v>
      </c>
    </row>
    <row r="5" spans="1:21" s="46" customFormat="1" ht="25.5">
      <c r="A5" s="1381"/>
      <c r="B5" s="1382"/>
      <c r="C5" s="1301"/>
      <c r="D5" s="1372"/>
      <c r="E5" s="1297"/>
      <c r="F5" s="1297"/>
      <c r="G5" s="1297"/>
      <c r="H5" s="1297"/>
      <c r="I5" s="1370"/>
      <c r="J5" s="1297"/>
      <c r="K5" s="1370"/>
      <c r="L5" s="1370"/>
      <c r="M5" s="1370"/>
      <c r="N5" s="1297"/>
      <c r="O5" s="1377"/>
      <c r="P5" s="765" t="s">
        <v>863</v>
      </c>
      <c r="Q5" s="744" t="s">
        <v>864</v>
      </c>
      <c r="R5" s="744" t="s">
        <v>783</v>
      </c>
      <c r="S5" s="744" t="s">
        <v>784</v>
      </c>
      <c r="T5" s="744" t="s">
        <v>785</v>
      </c>
      <c r="U5" s="149" t="s">
        <v>783</v>
      </c>
    </row>
    <row r="6" spans="1:21" s="46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767" t="s">
        <v>966</v>
      </c>
      <c r="P6" s="732" t="s">
        <v>717</v>
      </c>
      <c r="Q6" s="732" t="s">
        <v>718</v>
      </c>
      <c r="R6" s="732" t="s">
        <v>719</v>
      </c>
      <c r="S6" s="613" t="s">
        <v>720</v>
      </c>
      <c r="T6" s="767" t="s">
        <v>786</v>
      </c>
      <c r="U6" s="150" t="s">
        <v>967</v>
      </c>
    </row>
    <row r="7" spans="1:21" ht="9.75" customHeight="1">
      <c r="A7" s="151"/>
      <c r="B7" s="152"/>
      <c r="C7" s="152"/>
      <c r="D7" s="152"/>
      <c r="J7" s="48"/>
      <c r="K7" s="48"/>
      <c r="L7" s="48"/>
      <c r="N7" s="48"/>
      <c r="O7" s="48"/>
      <c r="R7" s="48"/>
      <c r="S7" s="48"/>
      <c r="T7" s="48"/>
      <c r="U7" s="153"/>
    </row>
    <row r="8" spans="1:21">
      <c r="A8" s="154">
        <v>1</v>
      </c>
      <c r="B8" s="407"/>
      <c r="D8" s="86"/>
      <c r="J8" s="48"/>
      <c r="K8" s="48"/>
      <c r="L8" s="48"/>
      <c r="N8" s="48"/>
      <c r="O8" s="210">
        <f t="shared" ref="O8:O16" si="0">N8-M8</f>
        <v>0</v>
      </c>
      <c r="R8" s="48"/>
      <c r="S8" s="48"/>
      <c r="T8" s="48"/>
      <c r="U8" s="212">
        <f>R8+S8-T8</f>
        <v>0</v>
      </c>
    </row>
    <row r="9" spans="1:21">
      <c r="A9" s="154">
        <v>2</v>
      </c>
      <c r="B9" s="407"/>
      <c r="D9" s="86"/>
      <c r="J9" s="48"/>
      <c r="K9" s="48"/>
      <c r="L9" s="48"/>
      <c r="N9" s="48"/>
      <c r="O9" s="210">
        <f t="shared" si="0"/>
        <v>0</v>
      </c>
      <c r="R9" s="48"/>
      <c r="S9" s="48"/>
      <c r="T9" s="48"/>
      <c r="U9" s="212">
        <f t="shared" ref="U9:U16" si="1">R9+S9-T9</f>
        <v>0</v>
      </c>
    </row>
    <row r="10" spans="1:21">
      <c r="A10" s="154">
        <v>3</v>
      </c>
      <c r="B10" s="407"/>
      <c r="D10" s="86"/>
      <c r="J10" s="48"/>
      <c r="K10" s="48"/>
      <c r="L10" s="48"/>
      <c r="N10" s="48"/>
      <c r="O10" s="210">
        <f t="shared" si="0"/>
        <v>0</v>
      </c>
      <c r="R10" s="48"/>
      <c r="S10" s="48"/>
      <c r="T10" s="48"/>
      <c r="U10" s="212">
        <f t="shared" si="1"/>
        <v>0</v>
      </c>
    </row>
    <row r="11" spans="1:21">
      <c r="A11" s="154">
        <v>4</v>
      </c>
      <c r="B11" s="407"/>
      <c r="D11" s="86"/>
      <c r="J11" s="48"/>
      <c r="K11" s="48"/>
      <c r="L11" s="48"/>
      <c r="N11" s="48"/>
      <c r="O11" s="210">
        <f t="shared" si="0"/>
        <v>0</v>
      </c>
      <c r="R11" s="48"/>
      <c r="S11" s="48"/>
      <c r="T11" s="48"/>
      <c r="U11" s="212">
        <f t="shared" si="1"/>
        <v>0</v>
      </c>
    </row>
    <row r="12" spans="1:21">
      <c r="A12" s="154">
        <v>5</v>
      </c>
      <c r="B12" s="407"/>
      <c r="D12" s="86"/>
      <c r="J12" s="48"/>
      <c r="K12" s="48"/>
      <c r="L12" s="48"/>
      <c r="N12" s="48"/>
      <c r="O12" s="210">
        <f t="shared" si="0"/>
        <v>0</v>
      </c>
      <c r="R12" s="48"/>
      <c r="S12" s="48"/>
      <c r="T12" s="48"/>
      <c r="U12" s="212">
        <f t="shared" si="1"/>
        <v>0</v>
      </c>
    </row>
    <row r="13" spans="1:21">
      <c r="A13" s="154">
        <v>6</v>
      </c>
      <c r="B13" s="407"/>
      <c r="D13" s="86"/>
      <c r="J13" s="48"/>
      <c r="K13" s="48"/>
      <c r="L13" s="48"/>
      <c r="N13" s="48"/>
      <c r="O13" s="210">
        <f t="shared" si="0"/>
        <v>0</v>
      </c>
      <c r="R13" s="48"/>
      <c r="S13" s="48"/>
      <c r="T13" s="48"/>
      <c r="U13" s="212">
        <f t="shared" si="1"/>
        <v>0</v>
      </c>
    </row>
    <row r="14" spans="1:21">
      <c r="A14" s="154">
        <v>7</v>
      </c>
      <c r="B14" s="407"/>
      <c r="D14" s="86"/>
      <c r="J14" s="48"/>
      <c r="K14" s="48"/>
      <c r="L14" s="48"/>
      <c r="N14" s="48"/>
      <c r="O14" s="210">
        <f t="shared" si="0"/>
        <v>0</v>
      </c>
      <c r="R14" s="48"/>
      <c r="S14" s="48"/>
      <c r="T14" s="48"/>
      <c r="U14" s="212">
        <f t="shared" si="1"/>
        <v>0</v>
      </c>
    </row>
    <row r="15" spans="1:21">
      <c r="A15" s="154">
        <v>8</v>
      </c>
      <c r="B15" s="407"/>
      <c r="D15" s="86"/>
      <c r="J15" s="48"/>
      <c r="K15" s="48"/>
      <c r="L15" s="48"/>
      <c r="N15" s="48"/>
      <c r="O15" s="210">
        <f t="shared" si="0"/>
        <v>0</v>
      </c>
      <c r="R15" s="48"/>
      <c r="S15" s="48"/>
      <c r="T15" s="48"/>
      <c r="U15" s="212">
        <f t="shared" si="1"/>
        <v>0</v>
      </c>
    </row>
    <row r="16" spans="1:21">
      <c r="A16" s="1368"/>
      <c r="B16" s="1369"/>
      <c r="C16" s="46"/>
      <c r="D16" s="46"/>
      <c r="H16" s="49"/>
      <c r="I16" s="49"/>
      <c r="J16" s="49"/>
      <c r="K16" s="48"/>
      <c r="L16" s="48"/>
      <c r="M16" s="49"/>
      <c r="N16" s="49"/>
      <c r="O16" s="210">
        <f t="shared" si="0"/>
        <v>0</v>
      </c>
      <c r="R16" s="48"/>
      <c r="S16" s="48"/>
      <c r="T16" s="48"/>
      <c r="U16" s="212">
        <f t="shared" si="1"/>
        <v>0</v>
      </c>
    </row>
    <row r="17" spans="1:21">
      <c r="A17" s="151" t="s">
        <v>872</v>
      </c>
      <c r="B17" s="152"/>
      <c r="C17" s="152"/>
      <c r="D17" s="152"/>
      <c r="E17" s="152"/>
      <c r="F17" s="152"/>
      <c r="G17" s="152"/>
      <c r="H17" s="195">
        <f>SUM(H8:H16)</f>
        <v>0</v>
      </c>
      <c r="I17" s="195">
        <f>SUM(I8:I16)</f>
        <v>0</v>
      </c>
      <c r="J17" s="195">
        <f>SUM(J8:J16)</f>
        <v>0</v>
      </c>
      <c r="K17" s="48"/>
      <c r="L17" s="48"/>
      <c r="M17" s="195">
        <f>SUM(M8:M16)</f>
        <v>0</v>
      </c>
      <c r="N17" s="195">
        <f>SUM(N8:N16)</f>
        <v>0</v>
      </c>
      <c r="O17" s="195">
        <f>SUM(O8:O16)</f>
        <v>0</v>
      </c>
      <c r="R17" s="195">
        <f>SUM(R8:R16)</f>
        <v>0</v>
      </c>
      <c r="S17" s="195">
        <f>SUM(S8:S16)</f>
        <v>0</v>
      </c>
      <c r="T17" s="195">
        <f>SUM(T8:T16)</f>
        <v>0</v>
      </c>
      <c r="U17" s="211">
        <f>SUM(U8:U16)</f>
        <v>0</v>
      </c>
    </row>
    <row r="18" spans="1:21">
      <c r="A18" s="155"/>
      <c r="B18" s="130"/>
      <c r="C18" s="130"/>
      <c r="D18" s="130"/>
      <c r="E18" s="130"/>
      <c r="F18" s="130"/>
      <c r="G18" s="130"/>
      <c r="H18" s="130"/>
      <c r="I18" s="130"/>
      <c r="J18" s="156"/>
      <c r="K18" s="156"/>
      <c r="L18" s="156"/>
      <c r="M18" s="130"/>
      <c r="N18" s="156"/>
      <c r="O18" s="156"/>
      <c r="P18" s="130"/>
      <c r="Q18" s="130"/>
      <c r="R18" s="130"/>
      <c r="S18" s="130"/>
      <c r="T18" s="130"/>
      <c r="U18" s="131"/>
    </row>
    <row r="19" spans="1:21" ht="8.25" customHeight="1">
      <c r="J19" s="47"/>
      <c r="K19" s="47"/>
      <c r="L19" s="47"/>
      <c r="N19" s="47"/>
      <c r="O19" s="47"/>
    </row>
    <row r="20" spans="1:21">
      <c r="A20" s="50" t="s">
        <v>874</v>
      </c>
      <c r="B20" s="50"/>
      <c r="C20" s="50"/>
      <c r="D20" s="50"/>
      <c r="J20" s="47"/>
      <c r="K20" s="47"/>
      <c r="L20" s="47"/>
      <c r="N20" s="47"/>
      <c r="O20" s="47"/>
      <c r="U20" s="82" t="s">
        <v>101</v>
      </c>
    </row>
    <row r="21" spans="1:21">
      <c r="J21" s="47"/>
      <c r="K21" s="47"/>
      <c r="L21" s="47"/>
      <c r="N21" s="47"/>
      <c r="O21" s="47"/>
    </row>
    <row r="22" spans="1:21">
      <c r="A22"/>
      <c r="B22" s="418" t="s">
        <v>509</v>
      </c>
    </row>
    <row r="23" spans="1:21">
      <c r="A23" s="71">
        <v>1</v>
      </c>
      <c r="B23" s="71" t="str">
        <f>'3-4 CA-STI'!B20</f>
        <v>A "Not Applicable," “N/A,” "NONE," or "NlL" phrase should be indicated in the schedules or sheets that do not apply or are not suitable to the Company. </v>
      </c>
    </row>
    <row r="24" spans="1:21">
      <c r="A24" s="71">
        <v>2</v>
      </c>
      <c r="B24" s="71" t="str">
        <f>'3-4 CA-STI'!B21</f>
        <v>Any schedule not in accordance with the prescribed format, wrong data entry, missing details, information, and incomplete information/s shall be subject to penalties as specified under CL 2014-15.</v>
      </c>
    </row>
    <row r="25" spans="1:21">
      <c r="A25" s="71">
        <v>3</v>
      </c>
      <c r="B25" s="71" t="s">
        <v>841</v>
      </c>
    </row>
    <row r="26" spans="1:21" ht="15.75">
      <c r="B26" s="71" t="s">
        <v>968</v>
      </c>
      <c r="C26" s="71"/>
      <c r="D26" s="71"/>
      <c r="E26" s="71"/>
      <c r="F26" s="71"/>
    </row>
    <row r="27" spans="1:21" ht="15.75">
      <c r="B27" s="71" t="s">
        <v>969</v>
      </c>
      <c r="C27" s="71"/>
      <c r="D27" s="71"/>
      <c r="E27" s="71"/>
      <c r="F27" s="71"/>
    </row>
    <row r="28" spans="1:21" ht="15.75">
      <c r="B28" s="71" t="s">
        <v>970</v>
      </c>
      <c r="C28" s="71"/>
      <c r="D28" s="71"/>
      <c r="E28" s="71"/>
      <c r="F28" s="71"/>
    </row>
    <row r="29" spans="1:21">
      <c r="B29" s="71"/>
    </row>
  </sheetData>
  <mergeCells count="24">
    <mergeCell ref="M4:M5"/>
    <mergeCell ref="N4:N5"/>
    <mergeCell ref="A1:U1"/>
    <mergeCell ref="A2:U2"/>
    <mergeCell ref="A3:C3"/>
    <mergeCell ref="E3:G3"/>
    <mergeCell ref="H3:J3"/>
    <mergeCell ref="K3:L3"/>
    <mergeCell ref="M3:N3"/>
    <mergeCell ref="O3:O5"/>
    <mergeCell ref="P3:U3"/>
    <mergeCell ref="A4:B5"/>
    <mergeCell ref="C4:C5"/>
    <mergeCell ref="E4:E5"/>
    <mergeCell ref="F4:F5"/>
    <mergeCell ref="G4:G5"/>
    <mergeCell ref="A6:B6"/>
    <mergeCell ref="A16:B16"/>
    <mergeCell ref="J4:J5"/>
    <mergeCell ref="K4:K5"/>
    <mergeCell ref="L4:L5"/>
    <mergeCell ref="H4:H5"/>
    <mergeCell ref="I4:I5"/>
    <mergeCell ref="D3:D5"/>
  </mergeCells>
  <phoneticPr fontId="6" type="noConversion"/>
  <hyperlinks>
    <hyperlink ref="U20" location="'CONTENTS'!A1" display="CONTENTS!A1" xr:uid="{B5E62218-D20A-4E1F-894A-438D3ED3AD8E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74" orientation="landscape" r:id="rId1"/>
  <headerFooter alignWithMargins="0">
    <oddFooter>&amp;RPage 17_Sch3-5_CB_PN</oddFooter>
  </headerFooter>
  <customProperties>
    <customPr name="_pios_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FD618C-C813-4A7B-BAB0-CF767100E39C}">
          <x14:formula1>
            <xm:f>Sheet1!$A$1:$A$2</xm:f>
          </x14:formula1>
          <xm:sqref>D8:D15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indexed="41"/>
    <pageSetUpPr fitToPage="1"/>
  </sheetPr>
  <dimension ref="A1:S37"/>
  <sheetViews>
    <sheetView zoomScale="85" zoomScaleNormal="85" workbookViewId="0">
      <selection activeCell="F11" sqref="F11"/>
    </sheetView>
  </sheetViews>
  <sheetFormatPr defaultColWidth="8.85546875" defaultRowHeight="12.75"/>
  <cols>
    <col min="1" max="1" width="4.7109375" customWidth="1"/>
    <col min="2" max="2" width="17.85546875" customWidth="1"/>
    <col min="3" max="3" width="18.7109375" customWidth="1"/>
    <col min="4" max="4" width="19.42578125" customWidth="1"/>
    <col min="5" max="5" width="12.42578125" customWidth="1"/>
    <col min="6" max="6" width="11.140625" customWidth="1"/>
    <col min="7" max="8" width="8.140625" customWidth="1"/>
    <col min="9" max="9" width="11.42578125" customWidth="1"/>
    <col min="10" max="10" width="14.140625" customWidth="1"/>
    <col min="11" max="11" width="13.140625" customWidth="1"/>
    <col min="12" max="12" width="11.140625" customWidth="1"/>
    <col min="13" max="13" width="15.85546875" customWidth="1"/>
    <col min="14" max="14" width="8.140625" customWidth="1"/>
    <col min="15" max="15" width="11.85546875" customWidth="1"/>
    <col min="16" max="16" width="11" customWidth="1"/>
    <col min="17" max="17" width="10" customWidth="1"/>
    <col min="18" max="18" width="11.7109375" customWidth="1"/>
  </cols>
  <sheetData>
    <row r="1" spans="1:19" ht="30" customHeigh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  <c r="Q1" s="1228"/>
      <c r="R1" s="1228"/>
    </row>
    <row r="2" spans="1:19" ht="29.45" customHeight="1">
      <c r="A2" s="1253" t="s">
        <v>971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4"/>
      <c r="P2" s="1254"/>
      <c r="Q2" s="1254"/>
      <c r="R2" s="1255"/>
    </row>
    <row r="3" spans="1:19" s="4" customFormat="1" ht="18" customHeight="1">
      <c r="A3" s="1387" t="s">
        <v>972</v>
      </c>
      <c r="B3" s="1234"/>
      <c r="C3" s="768" t="s">
        <v>973</v>
      </c>
      <c r="D3" s="717" t="s">
        <v>974</v>
      </c>
      <c r="E3" s="717" t="s">
        <v>850</v>
      </c>
      <c r="F3" s="521" t="s">
        <v>975</v>
      </c>
      <c r="G3" s="1385" t="s">
        <v>976</v>
      </c>
      <c r="H3" s="1386"/>
      <c r="I3" s="769" t="s">
        <v>618</v>
      </c>
      <c r="J3" s="1247" t="s">
        <v>977</v>
      </c>
      <c r="K3" s="1247"/>
      <c r="L3" s="1247"/>
      <c r="M3" s="1332"/>
      <c r="N3" s="1246" t="s">
        <v>887</v>
      </c>
      <c r="O3" s="1247"/>
      <c r="P3" s="1247"/>
      <c r="Q3" s="1247"/>
      <c r="R3" s="1342"/>
    </row>
    <row r="4" spans="1:19" s="4" customFormat="1">
      <c r="A4" s="1261" t="s">
        <v>978</v>
      </c>
      <c r="B4" s="1237"/>
      <c r="C4" s="243" t="s">
        <v>979</v>
      </c>
      <c r="D4" s="334" t="s">
        <v>980</v>
      </c>
      <c r="E4" s="334" t="s">
        <v>981</v>
      </c>
      <c r="F4" s="334" t="s">
        <v>982</v>
      </c>
      <c r="G4" s="94" t="s">
        <v>983</v>
      </c>
      <c r="H4" s="94" t="s">
        <v>983</v>
      </c>
      <c r="I4" s="94" t="s">
        <v>984</v>
      </c>
      <c r="J4" s="95" t="s">
        <v>985</v>
      </c>
      <c r="K4" s="108" t="s">
        <v>986</v>
      </c>
      <c r="L4" s="111" t="s">
        <v>987</v>
      </c>
      <c r="M4" s="94" t="s">
        <v>985</v>
      </c>
      <c r="N4" s="770" t="s">
        <v>860</v>
      </c>
      <c r="O4" s="108" t="s">
        <v>774</v>
      </c>
      <c r="P4" s="112" t="s">
        <v>775</v>
      </c>
      <c r="Q4" s="108" t="s">
        <v>775</v>
      </c>
      <c r="R4" s="553" t="s">
        <v>862</v>
      </c>
    </row>
    <row r="5" spans="1:19" s="4" customFormat="1">
      <c r="A5" s="1261" t="s">
        <v>988</v>
      </c>
      <c r="B5" s="1237"/>
      <c r="C5" s="243" t="s">
        <v>989</v>
      </c>
      <c r="D5" s="334" t="s">
        <v>990</v>
      </c>
      <c r="E5" s="334" t="s">
        <v>991</v>
      </c>
      <c r="F5" s="334"/>
      <c r="G5" s="94" t="s">
        <v>992</v>
      </c>
      <c r="H5" s="94" t="s">
        <v>993</v>
      </c>
      <c r="I5" s="94" t="s">
        <v>994</v>
      </c>
      <c r="J5" s="93" t="s">
        <v>995</v>
      </c>
      <c r="K5" s="108" t="s">
        <v>996</v>
      </c>
      <c r="L5" s="112" t="s">
        <v>996</v>
      </c>
      <c r="M5" s="335" t="s">
        <v>997</v>
      </c>
      <c r="N5" s="108" t="s">
        <v>998</v>
      </c>
      <c r="O5" s="328" t="s">
        <v>783</v>
      </c>
      <c r="P5" s="336" t="s">
        <v>784</v>
      </c>
      <c r="Q5" s="328" t="s">
        <v>785</v>
      </c>
      <c r="R5" s="554" t="s">
        <v>783</v>
      </c>
    </row>
    <row r="6" spans="1:19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732" t="s">
        <v>716</v>
      </c>
      <c r="P6" s="732" t="s">
        <v>717</v>
      </c>
      <c r="Q6" s="732" t="s">
        <v>718</v>
      </c>
      <c r="R6" s="613" t="s">
        <v>719</v>
      </c>
      <c r="S6" s="331"/>
    </row>
    <row r="7" spans="1:19" ht="18" customHeight="1">
      <c r="A7" s="387" t="s">
        <v>133</v>
      </c>
      <c r="I7" s="26"/>
      <c r="J7" s="26"/>
      <c r="K7" s="26"/>
      <c r="L7" s="26"/>
      <c r="M7" s="26"/>
      <c r="O7" s="26"/>
      <c r="P7" s="26"/>
      <c r="Q7" s="26"/>
      <c r="R7" s="402">
        <f>O7+P7-Q7</f>
        <v>0</v>
      </c>
    </row>
    <row r="8" spans="1:19">
      <c r="A8" s="387" t="s">
        <v>136</v>
      </c>
      <c r="I8" s="26"/>
      <c r="J8" s="26"/>
      <c r="K8" s="26"/>
      <c r="L8" s="26"/>
      <c r="M8" s="26"/>
      <c r="O8" s="26"/>
      <c r="P8" s="26"/>
      <c r="Q8" s="26"/>
      <c r="R8" s="402">
        <f t="shared" ref="R8:R26" si="0">O8+P8-Q8</f>
        <v>0</v>
      </c>
    </row>
    <row r="9" spans="1:19">
      <c r="A9" s="387" t="s">
        <v>138</v>
      </c>
      <c r="I9" s="26"/>
      <c r="J9" s="26"/>
      <c r="K9" s="26"/>
      <c r="L9" s="26"/>
      <c r="M9" s="26"/>
      <c r="O9" s="26"/>
      <c r="P9" s="26"/>
      <c r="Q9" s="26"/>
      <c r="R9" s="402">
        <f t="shared" si="0"/>
        <v>0</v>
      </c>
    </row>
    <row r="10" spans="1:19">
      <c r="A10" s="387" t="s">
        <v>738</v>
      </c>
      <c r="I10" s="26"/>
      <c r="J10" s="26"/>
      <c r="K10" s="26"/>
      <c r="L10" s="26"/>
      <c r="M10" s="26"/>
      <c r="O10" s="26"/>
      <c r="P10" s="26"/>
      <c r="Q10" s="26"/>
      <c r="R10" s="402">
        <f t="shared" si="0"/>
        <v>0</v>
      </c>
    </row>
    <row r="11" spans="1:19">
      <c r="A11" s="387" t="s">
        <v>739</v>
      </c>
      <c r="I11" s="26"/>
      <c r="J11" s="26"/>
      <c r="K11" s="26"/>
      <c r="L11" s="26"/>
      <c r="M11" s="26"/>
      <c r="O11" s="26"/>
      <c r="P11" s="26"/>
      <c r="Q11" s="26"/>
      <c r="R11" s="402">
        <f t="shared" si="0"/>
        <v>0</v>
      </c>
    </row>
    <row r="12" spans="1:19">
      <c r="A12" s="387" t="s">
        <v>740</v>
      </c>
      <c r="I12" s="26"/>
      <c r="J12" s="26"/>
      <c r="K12" s="26"/>
      <c r="L12" s="26"/>
      <c r="M12" s="26"/>
      <c r="O12" s="26"/>
      <c r="P12" s="26"/>
      <c r="Q12" s="26"/>
      <c r="R12" s="402">
        <f t="shared" si="0"/>
        <v>0</v>
      </c>
    </row>
    <row r="13" spans="1:19">
      <c r="A13" s="387" t="s">
        <v>741</v>
      </c>
      <c r="I13" s="26"/>
      <c r="J13" s="26"/>
      <c r="K13" s="26"/>
      <c r="L13" s="26"/>
      <c r="M13" s="26"/>
      <c r="O13" s="26"/>
      <c r="P13" s="26"/>
      <c r="Q13" s="26"/>
      <c r="R13" s="402">
        <f t="shared" si="0"/>
        <v>0</v>
      </c>
    </row>
    <row r="14" spans="1:19">
      <c r="A14" s="387" t="s">
        <v>742</v>
      </c>
      <c r="I14" s="26"/>
      <c r="J14" s="26"/>
      <c r="K14" s="26"/>
      <c r="L14" s="26"/>
      <c r="M14" s="26"/>
      <c r="O14" s="26"/>
      <c r="P14" s="26"/>
      <c r="Q14" s="26"/>
      <c r="R14" s="402">
        <f t="shared" si="0"/>
        <v>0</v>
      </c>
    </row>
    <row r="15" spans="1:19">
      <c r="A15" s="387" t="s">
        <v>743</v>
      </c>
      <c r="I15" s="26"/>
      <c r="J15" s="26"/>
      <c r="K15" s="26"/>
      <c r="L15" s="26"/>
      <c r="M15" s="26"/>
      <c r="O15" s="26"/>
      <c r="P15" s="26"/>
      <c r="Q15" s="26"/>
      <c r="R15" s="402">
        <f t="shared" si="0"/>
        <v>0</v>
      </c>
    </row>
    <row r="16" spans="1:19">
      <c r="A16" s="387" t="s">
        <v>744</v>
      </c>
      <c r="I16" s="26"/>
      <c r="J16" s="26"/>
      <c r="K16" s="26"/>
      <c r="L16" s="26"/>
      <c r="M16" s="26"/>
      <c r="O16" s="26"/>
      <c r="P16" s="26"/>
      <c r="Q16" s="26"/>
      <c r="R16" s="402">
        <f t="shared" si="0"/>
        <v>0</v>
      </c>
    </row>
    <row r="17" spans="1:18">
      <c r="A17" s="387" t="s">
        <v>745</v>
      </c>
      <c r="I17" s="26"/>
      <c r="J17" s="26"/>
      <c r="K17" s="26"/>
      <c r="L17" s="26"/>
      <c r="M17" s="26"/>
      <c r="O17" s="26"/>
      <c r="P17" s="26"/>
      <c r="Q17" s="26"/>
      <c r="R17" s="402">
        <f t="shared" si="0"/>
        <v>0</v>
      </c>
    </row>
    <row r="18" spans="1:18">
      <c r="A18" s="387" t="s">
        <v>746</v>
      </c>
      <c r="I18" s="26"/>
      <c r="J18" s="26"/>
      <c r="K18" s="26"/>
      <c r="L18" s="26"/>
      <c r="M18" s="26"/>
      <c r="O18" s="26"/>
      <c r="P18" s="26"/>
      <c r="Q18" s="26"/>
      <c r="R18" s="402">
        <f t="shared" si="0"/>
        <v>0</v>
      </c>
    </row>
    <row r="19" spans="1:18">
      <c r="A19" s="387" t="s">
        <v>747</v>
      </c>
      <c r="I19" s="26"/>
      <c r="J19" s="26"/>
      <c r="K19" s="26"/>
      <c r="L19" s="26"/>
      <c r="M19" s="26"/>
      <c r="O19" s="26"/>
      <c r="P19" s="26"/>
      <c r="Q19" s="26"/>
      <c r="R19" s="402">
        <f t="shared" si="0"/>
        <v>0</v>
      </c>
    </row>
    <row r="20" spans="1:18">
      <c r="A20" s="387" t="s">
        <v>748</v>
      </c>
      <c r="I20" s="26"/>
      <c r="J20" s="26"/>
      <c r="K20" s="26"/>
      <c r="L20" s="26"/>
      <c r="M20" s="26"/>
      <c r="O20" s="26"/>
      <c r="P20" s="26"/>
      <c r="Q20" s="26"/>
      <c r="R20" s="402">
        <f t="shared" si="0"/>
        <v>0</v>
      </c>
    </row>
    <row r="21" spans="1:18">
      <c r="A21" s="387" t="s">
        <v>749</v>
      </c>
      <c r="I21" s="26"/>
      <c r="J21" s="26"/>
      <c r="K21" s="26"/>
      <c r="L21" s="26"/>
      <c r="M21" s="26"/>
      <c r="O21" s="26"/>
      <c r="P21" s="26"/>
      <c r="Q21" s="26"/>
      <c r="R21" s="402">
        <f t="shared" si="0"/>
        <v>0</v>
      </c>
    </row>
    <row r="22" spans="1:18">
      <c r="A22" s="387" t="s">
        <v>750</v>
      </c>
      <c r="I22" s="26"/>
      <c r="J22" s="26"/>
      <c r="K22" s="26"/>
      <c r="L22" s="26"/>
      <c r="M22" s="26"/>
      <c r="O22" s="26"/>
      <c r="P22" s="26"/>
      <c r="Q22" s="26"/>
      <c r="R22" s="402">
        <f t="shared" si="0"/>
        <v>0</v>
      </c>
    </row>
    <row r="23" spans="1:18">
      <c r="A23" s="387" t="s">
        <v>751</v>
      </c>
      <c r="I23" s="26"/>
      <c r="J23" s="26"/>
      <c r="K23" s="26"/>
      <c r="L23" s="26"/>
      <c r="M23" s="26"/>
      <c r="O23" s="26"/>
      <c r="P23" s="26"/>
      <c r="Q23" s="26"/>
      <c r="R23" s="402">
        <f t="shared" si="0"/>
        <v>0</v>
      </c>
    </row>
    <row r="24" spans="1:18">
      <c r="A24" s="387" t="s">
        <v>752</v>
      </c>
      <c r="I24" s="26"/>
      <c r="J24" s="26"/>
      <c r="K24" s="26"/>
      <c r="L24" s="26"/>
      <c r="M24" s="26"/>
      <c r="O24" s="26"/>
      <c r="P24" s="26"/>
      <c r="Q24" s="26"/>
      <c r="R24" s="402">
        <f t="shared" si="0"/>
        <v>0</v>
      </c>
    </row>
    <row r="25" spans="1:18">
      <c r="A25" s="387" t="s">
        <v>999</v>
      </c>
      <c r="I25" s="26"/>
      <c r="J25" s="26"/>
      <c r="K25" s="26"/>
      <c r="L25" s="26"/>
      <c r="M25" s="26"/>
      <c r="O25" s="26"/>
      <c r="P25" s="26"/>
      <c r="Q25" s="26"/>
      <c r="R25" s="402">
        <f t="shared" si="0"/>
        <v>0</v>
      </c>
    </row>
    <row r="26" spans="1:18">
      <c r="A26" s="387" t="s">
        <v>1000</v>
      </c>
      <c r="I26" s="26"/>
      <c r="J26" s="26"/>
      <c r="K26" s="26"/>
      <c r="L26" s="26"/>
      <c r="M26" s="26"/>
      <c r="O26" s="26"/>
      <c r="P26" s="26"/>
      <c r="Q26" s="26"/>
      <c r="R26" s="402">
        <f t="shared" si="0"/>
        <v>0</v>
      </c>
    </row>
    <row r="27" spans="1:18" ht="21" customHeight="1" thickBot="1">
      <c r="A27" s="1384" t="s">
        <v>872</v>
      </c>
      <c r="B27" s="1228"/>
      <c r="C27" s="1228"/>
      <c r="D27" s="1228"/>
      <c r="E27" s="186">
        <f>SUM(E7:E26)</f>
        <v>0</v>
      </c>
      <c r="F27" s="186">
        <f>SUM(F7:F26)</f>
        <v>0</v>
      </c>
      <c r="G27" s="12"/>
      <c r="H27" s="12"/>
      <c r="I27" s="186">
        <f>SUM(I7:I26)</f>
        <v>0</v>
      </c>
      <c r="J27" s="186">
        <f>SUM(J7:J26)</f>
        <v>0</v>
      </c>
      <c r="K27" s="186">
        <f t="shared" ref="K27:M27" si="1">SUM(K7:K26)</f>
        <v>0</v>
      </c>
      <c r="L27" s="186">
        <f t="shared" si="1"/>
        <v>0</v>
      </c>
      <c r="M27" s="186">
        <f t="shared" si="1"/>
        <v>0</v>
      </c>
      <c r="O27" s="186">
        <f t="shared" ref="O27:Q27" si="2">SUM(O7:O26)</f>
        <v>0</v>
      </c>
      <c r="P27" s="186">
        <f t="shared" si="2"/>
        <v>0</v>
      </c>
      <c r="Q27" s="186">
        <f t="shared" si="2"/>
        <v>0</v>
      </c>
      <c r="R27" s="404">
        <f>SUM(R7:R26)</f>
        <v>0</v>
      </c>
    </row>
    <row r="28" spans="1:18" ht="9" customHeight="1" thickTop="1" thickBot="1">
      <c r="A28" s="60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62"/>
    </row>
    <row r="29" spans="1:18" ht="9" customHeight="1"/>
    <row r="30" spans="1:18">
      <c r="R30" s="82" t="s">
        <v>101</v>
      </c>
    </row>
    <row r="31" spans="1:18">
      <c r="B31" s="418" t="s">
        <v>509</v>
      </c>
    </row>
    <row r="32" spans="1:18">
      <c r="A32" s="71">
        <v>1</v>
      </c>
      <c r="B32" s="71" t="str">
        <f>'3-5 CA-CB'!B23</f>
        <v>A "Not Applicable," “N/A,” "NONE," or "NlL" phrase should be indicated in the schedules or sheets that do not apply or are not suitable to the Company. </v>
      </c>
    </row>
    <row r="33" spans="1:2">
      <c r="A33" s="71">
        <v>2</v>
      </c>
      <c r="B33" s="71" t="str">
        <f>'3-5 CA-CB'!B24</f>
        <v>Any schedule not in accordance with the prescribed format, wrong data entry, missing details, information, and incomplete information/s shall be subject to penalties as specified under CL 2014-15.</v>
      </c>
    </row>
    <row r="34" spans="1:2">
      <c r="A34" s="71">
        <v>3</v>
      </c>
      <c r="B34" s="71" t="s">
        <v>841</v>
      </c>
    </row>
    <row r="35" spans="1:2">
      <c r="B35" s="71" t="s">
        <v>1001</v>
      </c>
    </row>
    <row r="36" spans="1:2">
      <c r="B36" s="71" t="s">
        <v>1002</v>
      </c>
    </row>
    <row r="37" spans="1:2">
      <c r="B37" s="71" t="s">
        <v>1003</v>
      </c>
    </row>
  </sheetData>
  <mergeCells count="10">
    <mergeCell ref="A4:B4"/>
    <mergeCell ref="A5:B5"/>
    <mergeCell ref="A6:B6"/>
    <mergeCell ref="A27:D27"/>
    <mergeCell ref="A1:R1"/>
    <mergeCell ref="A2:R2"/>
    <mergeCell ref="N3:R3"/>
    <mergeCell ref="G3:H3"/>
    <mergeCell ref="J3:M3"/>
    <mergeCell ref="A3:B3"/>
  </mergeCells>
  <phoneticPr fontId="6" type="noConversion"/>
  <hyperlinks>
    <hyperlink ref="R30" location="'CONTENTS'!A1" display="CONTENTS!A1" xr:uid="{FC1FE76A-1A24-40FE-B682-19D2AB07215C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74" orientation="landscape" r:id="rId1"/>
  <headerFooter alignWithMargins="0">
    <oddFooter>&amp;RPage 18_Sch3-6_ML_PN</oddFooter>
  </headerFooter>
  <customProperties>
    <customPr name="_pios_id" r:id="rId2"/>
  </customPropertie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indexed="41"/>
    <pageSetUpPr fitToPage="1"/>
  </sheetPr>
  <dimension ref="A1:P39"/>
  <sheetViews>
    <sheetView zoomScale="85" zoomScaleNormal="85" workbookViewId="0">
      <pane ySplit="6" topLeftCell="A7" activePane="bottomLeft" state="frozen"/>
      <selection sqref="A1:IV1"/>
      <selection pane="bottomLeft" activeCell="T42" sqref="T42"/>
    </sheetView>
  </sheetViews>
  <sheetFormatPr defaultColWidth="8.85546875" defaultRowHeight="12.75"/>
  <cols>
    <col min="1" max="1" width="4.7109375" customWidth="1"/>
    <col min="2" max="2" width="14.140625" customWidth="1"/>
    <col min="3" max="4" width="8.140625" customWidth="1"/>
    <col min="5" max="6" width="10.42578125" customWidth="1"/>
    <col min="7" max="7" width="11.42578125" customWidth="1"/>
    <col min="8" max="8" width="13.28515625" customWidth="1"/>
    <col min="9" max="9" width="13.140625" customWidth="1"/>
    <col min="10" max="10" width="11.140625" customWidth="1"/>
    <col min="11" max="11" width="15.85546875" customWidth="1"/>
    <col min="12" max="12" width="6.7109375" customWidth="1"/>
    <col min="13" max="13" width="11.85546875" customWidth="1"/>
    <col min="14" max="14" width="11" customWidth="1"/>
    <col min="15" max="15" width="10" customWidth="1"/>
    <col min="16" max="16" width="14.28515625" customWidth="1"/>
  </cols>
  <sheetData>
    <row r="1" spans="1:16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</row>
    <row r="2" spans="1:16" ht="29.45" customHeight="1" thickBot="1">
      <c r="A2" s="1253" t="s">
        <v>1004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4"/>
      <c r="P2" s="1255"/>
    </row>
    <row r="3" spans="1:16" s="4" customFormat="1" ht="18" customHeight="1">
      <c r="A3" s="1387"/>
      <c r="B3" s="1234"/>
      <c r="C3" s="1385" t="s">
        <v>976</v>
      </c>
      <c r="D3" s="1386"/>
      <c r="E3" s="528" t="s">
        <v>691</v>
      </c>
      <c r="F3" s="528" t="s">
        <v>617</v>
      </c>
      <c r="G3" s="769" t="s">
        <v>618</v>
      </c>
      <c r="H3" s="1247" t="s">
        <v>977</v>
      </c>
      <c r="I3" s="1247"/>
      <c r="J3" s="1247"/>
      <c r="K3" s="1332"/>
      <c r="L3" s="1246" t="s">
        <v>887</v>
      </c>
      <c r="M3" s="1247"/>
      <c r="N3" s="1247"/>
      <c r="O3" s="1247"/>
      <c r="P3" s="1342"/>
    </row>
    <row r="4" spans="1:16" s="4" customFormat="1">
      <c r="A4" s="1261" t="s">
        <v>1005</v>
      </c>
      <c r="B4" s="1237"/>
      <c r="C4" s="94" t="s">
        <v>762</v>
      </c>
      <c r="D4" s="94" t="s">
        <v>762</v>
      </c>
      <c r="E4" s="94" t="s">
        <v>733</v>
      </c>
      <c r="F4" s="94" t="s">
        <v>1006</v>
      </c>
      <c r="G4" s="94" t="s">
        <v>984</v>
      </c>
      <c r="H4" s="95" t="s">
        <v>985</v>
      </c>
      <c r="I4" s="108" t="s">
        <v>986</v>
      </c>
      <c r="J4" s="111" t="s">
        <v>987</v>
      </c>
      <c r="K4" s="94" t="s">
        <v>985</v>
      </c>
      <c r="L4" s="770" t="s">
        <v>860</v>
      </c>
      <c r="M4" s="108" t="s">
        <v>774</v>
      </c>
      <c r="N4" s="112" t="s">
        <v>775</v>
      </c>
      <c r="O4" s="108" t="s">
        <v>775</v>
      </c>
      <c r="P4" s="553" t="s">
        <v>862</v>
      </c>
    </row>
    <row r="5" spans="1:16" s="4" customFormat="1">
      <c r="A5" s="1261" t="s">
        <v>1007</v>
      </c>
      <c r="B5" s="1237"/>
      <c r="C5" s="94" t="s">
        <v>994</v>
      </c>
      <c r="D5" s="94" t="s">
        <v>689</v>
      </c>
      <c r="E5" s="94"/>
      <c r="F5" s="94" t="s">
        <v>1008</v>
      </c>
      <c r="G5" s="94" t="s">
        <v>994</v>
      </c>
      <c r="H5" s="93" t="s">
        <v>995</v>
      </c>
      <c r="I5" s="108" t="s">
        <v>996</v>
      </c>
      <c r="J5" s="112" t="s">
        <v>996</v>
      </c>
      <c r="K5" s="335" t="s">
        <v>997</v>
      </c>
      <c r="L5" s="108" t="s">
        <v>998</v>
      </c>
      <c r="M5" s="328" t="s">
        <v>783</v>
      </c>
      <c r="N5" s="336" t="s">
        <v>784</v>
      </c>
      <c r="O5" s="328" t="s">
        <v>785</v>
      </c>
      <c r="P5" s="554" t="s">
        <v>783</v>
      </c>
    </row>
    <row r="6" spans="1:16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732" t="s">
        <v>716</v>
      </c>
      <c r="P6" s="732" t="s">
        <v>717</v>
      </c>
    </row>
    <row r="7" spans="1:16" ht="18" customHeight="1">
      <c r="A7" s="107" t="s">
        <v>133</v>
      </c>
      <c r="G7" s="26"/>
      <c r="H7" s="26"/>
      <c r="I7" s="26"/>
      <c r="J7" s="26"/>
      <c r="K7" s="26"/>
      <c r="P7" s="213">
        <f>M7+N7-O7</f>
        <v>0</v>
      </c>
    </row>
    <row r="8" spans="1:16">
      <c r="A8" s="107" t="s">
        <v>136</v>
      </c>
      <c r="G8" s="26"/>
      <c r="H8" s="26"/>
      <c r="I8" s="26"/>
      <c r="J8" s="26"/>
      <c r="K8" s="26"/>
      <c r="P8" s="213">
        <f t="shared" ref="P8:P31" si="0">M8+N8-O8</f>
        <v>0</v>
      </c>
    </row>
    <row r="9" spans="1:16">
      <c r="A9" s="107" t="s">
        <v>138</v>
      </c>
      <c r="G9" s="26"/>
      <c r="H9" s="26"/>
      <c r="I9" s="26"/>
      <c r="J9" s="26"/>
      <c r="K9" s="26"/>
      <c r="P9" s="213">
        <f t="shared" si="0"/>
        <v>0</v>
      </c>
    </row>
    <row r="10" spans="1:16">
      <c r="A10" s="107" t="s">
        <v>738</v>
      </c>
      <c r="G10" s="26"/>
      <c r="H10" s="26"/>
      <c r="I10" s="26"/>
      <c r="J10" s="26"/>
      <c r="K10" s="26"/>
      <c r="P10" s="213">
        <f t="shared" si="0"/>
        <v>0</v>
      </c>
    </row>
    <row r="11" spans="1:16">
      <c r="A11" s="107" t="s">
        <v>739</v>
      </c>
      <c r="G11" s="26"/>
      <c r="H11" s="26"/>
      <c r="I11" s="26"/>
      <c r="J11" s="26"/>
      <c r="K11" s="26"/>
      <c r="P11" s="213">
        <f t="shared" si="0"/>
        <v>0</v>
      </c>
    </row>
    <row r="12" spans="1:16">
      <c r="A12" s="107" t="s">
        <v>740</v>
      </c>
      <c r="G12" s="26"/>
      <c r="H12" s="26"/>
      <c r="I12" s="26"/>
      <c r="J12" s="26"/>
      <c r="K12" s="26"/>
      <c r="P12" s="213">
        <f t="shared" si="0"/>
        <v>0</v>
      </c>
    </row>
    <row r="13" spans="1:16">
      <c r="A13" s="107" t="s">
        <v>741</v>
      </c>
      <c r="G13" s="26"/>
      <c r="H13" s="26"/>
      <c r="I13" s="26"/>
      <c r="J13" s="26"/>
      <c r="K13" s="26"/>
      <c r="P13" s="213">
        <f t="shared" si="0"/>
        <v>0</v>
      </c>
    </row>
    <row r="14" spans="1:16">
      <c r="A14" s="107" t="s">
        <v>742</v>
      </c>
      <c r="G14" s="26"/>
      <c r="H14" s="26"/>
      <c r="I14" s="26"/>
      <c r="J14" s="26"/>
      <c r="K14" s="26"/>
      <c r="P14" s="213">
        <f t="shared" si="0"/>
        <v>0</v>
      </c>
    </row>
    <row r="15" spans="1:16">
      <c r="A15" s="107" t="s">
        <v>743</v>
      </c>
      <c r="G15" s="26"/>
      <c r="H15" s="26"/>
      <c r="I15" s="26"/>
      <c r="J15" s="26"/>
      <c r="K15" s="26"/>
      <c r="P15" s="213">
        <f t="shared" si="0"/>
        <v>0</v>
      </c>
    </row>
    <row r="16" spans="1:16">
      <c r="A16" s="107" t="s">
        <v>744</v>
      </c>
      <c r="G16" s="26"/>
      <c r="H16" s="26"/>
      <c r="I16" s="26"/>
      <c r="J16" s="26"/>
      <c r="K16" s="26"/>
      <c r="P16" s="213">
        <f t="shared" si="0"/>
        <v>0</v>
      </c>
    </row>
    <row r="17" spans="1:16">
      <c r="A17" s="107" t="s">
        <v>745</v>
      </c>
      <c r="G17" s="26"/>
      <c r="H17" s="26"/>
      <c r="I17" s="26"/>
      <c r="J17" s="26"/>
      <c r="K17" s="26"/>
      <c r="P17" s="213">
        <f t="shared" si="0"/>
        <v>0</v>
      </c>
    </row>
    <row r="18" spans="1:16">
      <c r="A18" s="107" t="s">
        <v>746</v>
      </c>
      <c r="G18" s="26"/>
      <c r="H18" s="26"/>
      <c r="I18" s="26"/>
      <c r="J18" s="26"/>
      <c r="K18" s="26"/>
      <c r="P18" s="213">
        <f t="shared" si="0"/>
        <v>0</v>
      </c>
    </row>
    <row r="19" spans="1:16">
      <c r="A19" s="107" t="s">
        <v>747</v>
      </c>
      <c r="G19" s="26"/>
      <c r="H19" s="26"/>
      <c r="I19" s="26"/>
      <c r="J19" s="26"/>
      <c r="K19" s="26"/>
      <c r="P19" s="213">
        <f t="shared" si="0"/>
        <v>0</v>
      </c>
    </row>
    <row r="20" spans="1:16">
      <c r="A20" s="107" t="s">
        <v>748</v>
      </c>
      <c r="G20" s="26"/>
      <c r="H20" s="26"/>
      <c r="I20" s="26"/>
      <c r="J20" s="26"/>
      <c r="K20" s="26"/>
      <c r="P20" s="213">
        <f t="shared" si="0"/>
        <v>0</v>
      </c>
    </row>
    <row r="21" spans="1:16">
      <c r="A21" s="107" t="s">
        <v>749</v>
      </c>
      <c r="G21" s="26"/>
      <c r="H21" s="26"/>
      <c r="I21" s="26"/>
      <c r="J21" s="26"/>
      <c r="K21" s="26"/>
      <c r="P21" s="213">
        <f t="shared" si="0"/>
        <v>0</v>
      </c>
    </row>
    <row r="22" spans="1:16">
      <c r="A22" s="107" t="s">
        <v>750</v>
      </c>
      <c r="G22" s="26"/>
      <c r="H22" s="26"/>
      <c r="I22" s="26"/>
      <c r="J22" s="26"/>
      <c r="K22" s="26"/>
      <c r="P22" s="213">
        <f t="shared" si="0"/>
        <v>0</v>
      </c>
    </row>
    <row r="23" spans="1:16">
      <c r="A23" s="107" t="s">
        <v>751</v>
      </c>
      <c r="G23" s="26"/>
      <c r="H23" s="26"/>
      <c r="I23" s="26"/>
      <c r="J23" s="26"/>
      <c r="K23" s="26"/>
      <c r="P23" s="213">
        <f t="shared" si="0"/>
        <v>0</v>
      </c>
    </row>
    <row r="24" spans="1:16">
      <c r="A24" s="107" t="s">
        <v>752</v>
      </c>
      <c r="G24" s="26"/>
      <c r="H24" s="26"/>
      <c r="I24" s="26"/>
      <c r="J24" s="26"/>
      <c r="K24" s="26"/>
      <c r="P24" s="213">
        <f t="shared" si="0"/>
        <v>0</v>
      </c>
    </row>
    <row r="25" spans="1:16">
      <c r="A25" s="107" t="s">
        <v>999</v>
      </c>
      <c r="G25" s="26"/>
      <c r="H25" s="26"/>
      <c r="I25" s="26"/>
      <c r="J25" s="26"/>
      <c r="K25" s="26"/>
      <c r="P25" s="213">
        <f t="shared" si="0"/>
        <v>0</v>
      </c>
    </row>
    <row r="26" spans="1:16">
      <c r="A26" s="107" t="s">
        <v>1000</v>
      </c>
      <c r="G26" s="26"/>
      <c r="H26" s="26"/>
      <c r="I26" s="26"/>
      <c r="J26" s="26"/>
      <c r="K26" s="26"/>
      <c r="P26" s="213">
        <f t="shared" si="0"/>
        <v>0</v>
      </c>
    </row>
    <row r="27" spans="1:16">
      <c r="A27" s="107" t="s">
        <v>1009</v>
      </c>
      <c r="G27" s="26"/>
      <c r="H27" s="26"/>
      <c r="I27" s="26"/>
      <c r="J27" s="26"/>
      <c r="K27" s="26"/>
      <c r="P27" s="213">
        <f t="shared" si="0"/>
        <v>0</v>
      </c>
    </row>
    <row r="28" spans="1:16">
      <c r="A28" s="107" t="s">
        <v>1010</v>
      </c>
      <c r="G28" s="26"/>
      <c r="H28" s="26"/>
      <c r="I28" s="26"/>
      <c r="J28" s="26"/>
      <c r="K28" s="26"/>
      <c r="P28" s="213">
        <f t="shared" si="0"/>
        <v>0</v>
      </c>
    </row>
    <row r="29" spans="1:16">
      <c r="A29" s="107" t="s">
        <v>1011</v>
      </c>
      <c r="G29" s="26"/>
      <c r="H29" s="26"/>
      <c r="I29" s="26"/>
      <c r="J29" s="26"/>
      <c r="K29" s="26"/>
      <c r="P29" s="213">
        <f t="shared" si="0"/>
        <v>0</v>
      </c>
    </row>
    <row r="30" spans="1:16">
      <c r="A30" s="107" t="s">
        <v>1012</v>
      </c>
      <c r="G30" s="26"/>
      <c r="H30" s="26"/>
      <c r="I30" s="26"/>
      <c r="J30" s="26"/>
      <c r="K30" s="26"/>
      <c r="P30" s="213">
        <f t="shared" si="0"/>
        <v>0</v>
      </c>
    </row>
    <row r="31" spans="1:16">
      <c r="A31" s="107" t="s">
        <v>1013</v>
      </c>
      <c r="G31" s="26"/>
      <c r="H31" s="26"/>
      <c r="I31" s="26"/>
      <c r="J31" s="26"/>
      <c r="K31" s="26"/>
      <c r="P31" s="213">
        <f t="shared" si="0"/>
        <v>0</v>
      </c>
    </row>
    <row r="32" spans="1:16" ht="21" customHeight="1" thickBot="1">
      <c r="A32" s="1388" t="s">
        <v>1014</v>
      </c>
      <c r="B32" s="1228"/>
      <c r="C32" s="1228"/>
      <c r="D32" s="1228"/>
      <c r="E32" s="1228"/>
      <c r="F32" s="186">
        <f>SUM(F7:F31)</f>
        <v>0</v>
      </c>
      <c r="G32" s="186">
        <f>SUM(G7:G31)</f>
        <v>0</v>
      </c>
      <c r="H32" s="186">
        <f>SUM(H7:H31)</f>
        <v>0</v>
      </c>
      <c r="I32" s="186">
        <f t="shared" ref="I32:K32" si="1">SUM(I7:I31)</f>
        <v>0</v>
      </c>
      <c r="J32" s="186">
        <f t="shared" si="1"/>
        <v>0</v>
      </c>
      <c r="K32" s="186">
        <f t="shared" si="1"/>
        <v>0</v>
      </c>
      <c r="M32" s="186">
        <f t="shared" ref="M32:O32" si="2">SUM(M7:M31)</f>
        <v>0</v>
      </c>
      <c r="N32" s="186">
        <f t="shared" si="2"/>
        <v>0</v>
      </c>
      <c r="O32" s="186">
        <f t="shared" si="2"/>
        <v>0</v>
      </c>
      <c r="P32" s="187">
        <f>SUM(P7:P31)</f>
        <v>0</v>
      </c>
    </row>
    <row r="33" spans="1:16" ht="9" customHeight="1" thickTop="1" thickBo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80"/>
    </row>
    <row r="34" spans="1:16" ht="9" customHeight="1"/>
    <row r="35" spans="1:16">
      <c r="P35" s="82" t="s">
        <v>101</v>
      </c>
    </row>
    <row r="36" spans="1:16">
      <c r="B36" s="418" t="s">
        <v>509</v>
      </c>
    </row>
    <row r="37" spans="1:16">
      <c r="A37" s="71">
        <v>1</v>
      </c>
      <c r="B37" s="71" t="str">
        <f>'3-6 CA-ML'!B32</f>
        <v>A "Not Applicable," “N/A,” "NONE," or "NlL" phrase should be indicated in the schedules or sheets that do not apply or are not suitable to the Company. </v>
      </c>
    </row>
    <row r="38" spans="1:16">
      <c r="A38" s="71">
        <v>2</v>
      </c>
      <c r="B38" s="71" t="str">
        <f>'3-6 CA-ML'!B33</f>
        <v>Any schedule not in accordance with the prescribed format, wrong data entry, missing details, information, and incomplete information/s shall be subject to penalties as specified under CL 2014-15.</v>
      </c>
    </row>
    <row r="39" spans="1:16">
      <c r="A39" s="71">
        <v>3</v>
      </c>
      <c r="B39" s="71" t="s">
        <v>1015</v>
      </c>
    </row>
  </sheetData>
  <mergeCells count="10">
    <mergeCell ref="A4:B4"/>
    <mergeCell ref="A5:B5"/>
    <mergeCell ref="A6:B6"/>
    <mergeCell ref="A3:B3"/>
    <mergeCell ref="A32:E32"/>
    <mergeCell ref="A1:P1"/>
    <mergeCell ref="A2:P2"/>
    <mergeCell ref="L3:P3"/>
    <mergeCell ref="C3:D3"/>
    <mergeCell ref="H3:K3"/>
  </mergeCells>
  <phoneticPr fontId="6" type="noConversion"/>
  <hyperlinks>
    <hyperlink ref="P35" location="'CONTENTS'!A1" display="CONTENTS!A1" xr:uid="{FF85F73B-4325-4ACC-BC30-2FCF997D3CCA}"/>
  </hyperlinks>
  <printOptions horizontalCentered="1" gridLines="1"/>
  <pageMargins left="0.23622047244094491" right="0.23622047244094491" top="1.4960629921259843" bottom="0.98425196850393704" header="0.51181102362204722" footer="0.51181102362204722"/>
  <pageSetup paperSize="14" scale="93" orientation="landscape" r:id="rId1"/>
  <headerFooter alignWithMargins="0">
    <oddFooter>&amp;RPage 19_Sch3-7_PL_pn</oddFooter>
  </headerFooter>
  <customProperties>
    <customPr name="_pios_id" r:id="rId2"/>
  </customPropertie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indexed="41"/>
    <pageSetUpPr fitToPage="1"/>
  </sheetPr>
  <dimension ref="A1:T44"/>
  <sheetViews>
    <sheetView zoomScale="70" zoomScaleNormal="70" workbookViewId="0">
      <selection activeCell="P56" sqref="P56"/>
    </sheetView>
  </sheetViews>
  <sheetFormatPr defaultColWidth="9.140625" defaultRowHeight="12.75"/>
  <cols>
    <col min="1" max="1" width="3.7109375" style="45" customWidth="1"/>
    <col min="2" max="3" width="14.85546875" style="45" customWidth="1"/>
    <col min="4" max="4" width="9.28515625" style="45" bestFit="1" customWidth="1"/>
    <col min="5" max="5" width="8.140625" style="45" customWidth="1"/>
    <col min="6" max="6" width="8.7109375" style="45" customWidth="1"/>
    <col min="7" max="7" width="9.42578125" style="45" customWidth="1"/>
    <col min="8" max="8" width="11.42578125" style="45" customWidth="1"/>
    <col min="9" max="9" width="15.42578125" style="45" customWidth="1"/>
    <col min="10" max="10" width="14.42578125" style="45" customWidth="1"/>
    <col min="11" max="11" width="13.140625" style="45" customWidth="1"/>
    <col min="12" max="13" width="11.42578125" style="45" customWidth="1"/>
    <col min="14" max="14" width="12.42578125" style="45" customWidth="1"/>
    <col min="15" max="15" width="11.140625" style="45" customWidth="1"/>
    <col min="16" max="16" width="20.7109375" style="45" customWidth="1"/>
    <col min="17" max="17" width="13.42578125" style="45" customWidth="1"/>
    <col min="18" max="18" width="13.140625" style="45" customWidth="1"/>
    <col min="19" max="19" width="12.140625" style="45" customWidth="1"/>
    <col min="20" max="20" width="14.140625" style="45" customWidth="1"/>
    <col min="21" max="16384" width="9.140625" style="45"/>
  </cols>
  <sheetData>
    <row r="1" spans="1:20" ht="30" customHeight="1" thickBot="1">
      <c r="A1" s="1389" t="s">
        <v>1016</v>
      </c>
      <c r="B1" s="1390"/>
      <c r="C1" s="1390"/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  <c r="O1" s="1390"/>
      <c r="P1" s="1390"/>
      <c r="Q1" s="1390"/>
      <c r="R1" s="1390"/>
      <c r="S1" s="1390"/>
      <c r="T1" s="1391"/>
    </row>
    <row r="2" spans="1:20" ht="30" customHeight="1">
      <c r="A2" s="1392" t="s">
        <v>1017</v>
      </c>
      <c r="B2" s="1393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4"/>
    </row>
    <row r="3" spans="1:20" s="46" customFormat="1" ht="18" customHeight="1">
      <c r="A3" s="1405" t="s">
        <v>769</v>
      </c>
      <c r="B3" s="1380"/>
      <c r="C3" s="1416" t="s">
        <v>830</v>
      </c>
      <c r="D3" s="771" t="s">
        <v>1018</v>
      </c>
      <c r="E3" s="771" t="s">
        <v>676</v>
      </c>
      <c r="F3" s="160" t="s">
        <v>1019</v>
      </c>
      <c r="G3" s="159" t="s">
        <v>733</v>
      </c>
      <c r="H3" s="1409" t="s">
        <v>1020</v>
      </c>
      <c r="I3" s="1409"/>
      <c r="J3" s="1410" t="s">
        <v>1021</v>
      </c>
      <c r="K3" s="1400" t="s">
        <v>1022</v>
      </c>
      <c r="L3" s="1412" t="s">
        <v>850</v>
      </c>
      <c r="M3" s="1414" t="s">
        <v>851</v>
      </c>
      <c r="N3" s="1395" t="s">
        <v>1023</v>
      </c>
      <c r="O3" s="1396"/>
      <c r="P3" s="1396"/>
      <c r="Q3" s="1396"/>
      <c r="R3" s="1396"/>
      <c r="S3" s="1396"/>
      <c r="T3" s="1397"/>
    </row>
    <row r="4" spans="1:20" s="46" customFormat="1">
      <c r="A4" s="1406"/>
      <c r="B4" s="1407"/>
      <c r="C4" s="1416"/>
      <c r="D4" s="645" t="s">
        <v>733</v>
      </c>
      <c r="E4" s="645" t="s">
        <v>853</v>
      </c>
      <c r="F4" s="557" t="s">
        <v>853</v>
      </c>
      <c r="G4" s="157" t="s">
        <v>1024</v>
      </c>
      <c r="H4" s="1398" t="s">
        <v>858</v>
      </c>
      <c r="I4" s="1400" t="s">
        <v>859</v>
      </c>
      <c r="J4" s="1411"/>
      <c r="K4" s="1401"/>
      <c r="L4" s="1413"/>
      <c r="M4" s="1415"/>
      <c r="N4" s="1402" t="s">
        <v>1025</v>
      </c>
      <c r="O4" s="1403"/>
      <c r="P4" s="1404"/>
      <c r="Q4" s="121" t="s">
        <v>774</v>
      </c>
      <c r="R4" s="558" t="s">
        <v>775</v>
      </c>
      <c r="S4" s="121" t="s">
        <v>775</v>
      </c>
      <c r="T4" s="493" t="s">
        <v>862</v>
      </c>
    </row>
    <row r="5" spans="1:20" s="46" customFormat="1" ht="27.75" customHeight="1">
      <c r="A5" s="1408"/>
      <c r="B5" s="1382"/>
      <c r="C5" s="1416"/>
      <c r="D5" s="772"/>
      <c r="E5" s="772"/>
      <c r="F5" s="559" t="s">
        <v>651</v>
      </c>
      <c r="G5" s="158"/>
      <c r="H5" s="1399"/>
      <c r="I5" s="1401"/>
      <c r="J5" s="1411"/>
      <c r="K5" s="1401"/>
      <c r="L5" s="1413"/>
      <c r="M5" s="1415"/>
      <c r="N5" s="121">
        <v>2021</v>
      </c>
      <c r="O5" s="121">
        <v>2022</v>
      </c>
      <c r="P5" s="121">
        <v>2023</v>
      </c>
      <c r="Q5" s="121" t="s">
        <v>783</v>
      </c>
      <c r="R5" s="558" t="s">
        <v>784</v>
      </c>
      <c r="S5" s="121" t="s">
        <v>785</v>
      </c>
      <c r="T5" s="493" t="s">
        <v>783</v>
      </c>
    </row>
    <row r="6" spans="1:20" s="46" customFormat="1" ht="13.5" thickBot="1">
      <c r="A6" s="1251" t="s">
        <v>623</v>
      </c>
      <c r="B6" s="1260"/>
      <c r="C6" s="732" t="s">
        <v>624</v>
      </c>
      <c r="D6" s="644" t="s">
        <v>625</v>
      </c>
      <c r="E6" s="644" t="s">
        <v>626</v>
      </c>
      <c r="F6" s="727" t="s">
        <v>627</v>
      </c>
      <c r="G6" s="773" t="s">
        <v>669</v>
      </c>
      <c r="H6" s="773" t="s">
        <v>670</v>
      </c>
      <c r="I6" s="773" t="s">
        <v>671</v>
      </c>
      <c r="J6" s="773" t="s">
        <v>672</v>
      </c>
      <c r="K6" s="634" t="s">
        <v>712</v>
      </c>
      <c r="L6" s="732" t="s">
        <v>713</v>
      </c>
      <c r="M6" s="732" t="s">
        <v>1026</v>
      </c>
      <c r="N6" s="732" t="s">
        <v>715</v>
      </c>
      <c r="O6" s="732" t="s">
        <v>716</v>
      </c>
      <c r="P6" s="732" t="s">
        <v>717</v>
      </c>
      <c r="Q6" s="767" t="s">
        <v>718</v>
      </c>
      <c r="R6" s="767" t="s">
        <v>719</v>
      </c>
      <c r="S6" s="767" t="s">
        <v>720</v>
      </c>
      <c r="T6" s="614" t="s">
        <v>786</v>
      </c>
    </row>
    <row r="7" spans="1:20" s="46" customFormat="1" ht="18" customHeight="1">
      <c r="A7" s="494" t="s">
        <v>1027</v>
      </c>
      <c r="B7" s="495"/>
      <c r="C7" s="495"/>
      <c r="D7" s="495"/>
      <c r="E7" s="495"/>
      <c r="F7" s="495"/>
      <c r="G7" s="495"/>
      <c r="H7" s="495"/>
      <c r="I7" s="495"/>
      <c r="J7" s="51"/>
      <c r="K7" s="51"/>
      <c r="L7" s="51"/>
      <c r="M7" s="51"/>
      <c r="N7" s="495"/>
      <c r="O7" s="495"/>
      <c r="P7" s="495"/>
      <c r="Q7" s="495"/>
      <c r="R7" s="495"/>
      <c r="S7" s="495"/>
      <c r="T7" s="496"/>
    </row>
    <row r="8" spans="1:20" s="46" customFormat="1">
      <c r="A8" s="494"/>
      <c r="B8" s="507" t="s">
        <v>1028</v>
      </c>
      <c r="C8" s="495"/>
      <c r="D8" s="495"/>
      <c r="E8" s="495"/>
      <c r="F8" s="495"/>
      <c r="G8" s="495"/>
      <c r="H8" s="495"/>
      <c r="I8" s="495"/>
      <c r="J8" s="51"/>
      <c r="K8" s="51"/>
      <c r="L8" s="51"/>
      <c r="M8" s="51"/>
      <c r="N8" s="495"/>
      <c r="O8" s="495"/>
      <c r="P8" s="495"/>
      <c r="Q8" s="495"/>
      <c r="R8" s="495"/>
      <c r="S8" s="495"/>
      <c r="T8" s="496"/>
    </row>
    <row r="9" spans="1:20">
      <c r="A9" s="497" t="s">
        <v>133</v>
      </c>
      <c r="C9" s="86"/>
      <c r="J9" s="48"/>
      <c r="K9" s="48"/>
      <c r="L9" s="52"/>
      <c r="M9" s="498">
        <f>L9-K9</f>
        <v>0</v>
      </c>
      <c r="T9" s="499">
        <f>Q9+R9-S9</f>
        <v>0</v>
      </c>
    </row>
    <row r="10" spans="1:20">
      <c r="A10" s="497" t="s">
        <v>136</v>
      </c>
      <c r="C10" s="86"/>
      <c r="J10" s="48"/>
      <c r="K10" s="48"/>
      <c r="L10" s="52"/>
      <c r="M10" s="498">
        <f t="shared" ref="M10:M17" si="0">L10-K10</f>
        <v>0</v>
      </c>
      <c r="T10" s="499">
        <f t="shared" ref="T10:T17" si="1">Q10+R10-S10</f>
        <v>0</v>
      </c>
    </row>
    <row r="11" spans="1:20">
      <c r="A11" s="497" t="s">
        <v>138</v>
      </c>
      <c r="C11" s="86"/>
      <c r="J11" s="48"/>
      <c r="K11" s="48"/>
      <c r="L11" s="52"/>
      <c r="M11" s="498">
        <f t="shared" si="0"/>
        <v>0</v>
      </c>
      <c r="T11" s="499">
        <f t="shared" si="1"/>
        <v>0</v>
      </c>
    </row>
    <row r="12" spans="1:20">
      <c r="A12" s="497" t="s">
        <v>738</v>
      </c>
      <c r="C12" s="86"/>
      <c r="J12" s="48"/>
      <c r="K12" s="48"/>
      <c r="L12" s="555"/>
      <c r="M12" s="498">
        <f t="shared" si="0"/>
        <v>0</v>
      </c>
      <c r="T12" s="499">
        <f t="shared" si="1"/>
        <v>0</v>
      </c>
    </row>
    <row r="13" spans="1:20">
      <c r="A13" s="497"/>
      <c r="B13" s="152" t="s">
        <v>1029</v>
      </c>
      <c r="J13" s="48"/>
      <c r="K13" s="48"/>
      <c r="L13" s="556"/>
      <c r="M13" s="508"/>
      <c r="N13" s="560"/>
      <c r="O13" s="560"/>
      <c r="P13" s="560"/>
      <c r="Q13" s="560"/>
      <c r="R13" s="560"/>
      <c r="S13" s="560"/>
      <c r="T13" s="509"/>
    </row>
    <row r="14" spans="1:20">
      <c r="A14" s="497">
        <v>1</v>
      </c>
      <c r="C14" s="86"/>
      <c r="J14" s="48"/>
      <c r="K14" s="48"/>
      <c r="L14" s="555"/>
      <c r="M14" s="498">
        <f t="shared" si="0"/>
        <v>0</v>
      </c>
      <c r="T14" s="499">
        <f t="shared" si="1"/>
        <v>0</v>
      </c>
    </row>
    <row r="15" spans="1:20">
      <c r="A15" s="497">
        <v>2</v>
      </c>
      <c r="C15" s="86"/>
      <c r="J15" s="48"/>
      <c r="K15" s="48"/>
      <c r="L15" s="555"/>
      <c r="M15" s="498">
        <f t="shared" si="0"/>
        <v>0</v>
      </c>
      <c r="T15" s="499">
        <f t="shared" si="1"/>
        <v>0</v>
      </c>
    </row>
    <row r="16" spans="1:20">
      <c r="A16" s="497">
        <v>3</v>
      </c>
      <c r="C16" s="86"/>
      <c r="J16" s="48"/>
      <c r="K16" s="48"/>
      <c r="L16" s="48"/>
      <c r="M16" s="498">
        <f t="shared" si="0"/>
        <v>0</v>
      </c>
      <c r="T16" s="499">
        <f t="shared" si="1"/>
        <v>0</v>
      </c>
    </row>
    <row r="17" spans="1:20">
      <c r="A17" s="497">
        <v>4</v>
      </c>
      <c r="C17" s="86"/>
      <c r="J17" s="48"/>
      <c r="K17" s="48"/>
      <c r="L17" s="48"/>
      <c r="M17" s="498">
        <f t="shared" si="0"/>
        <v>0</v>
      </c>
      <c r="T17" s="499">
        <f t="shared" si="1"/>
        <v>0</v>
      </c>
    </row>
    <row r="18" spans="1:20" ht="13.5" thickBot="1">
      <c r="A18" s="497"/>
      <c r="B18" s="152" t="s">
        <v>1030</v>
      </c>
      <c r="J18" s="490">
        <f>SUM(J9:J17)</f>
        <v>0</v>
      </c>
      <c r="K18" s="490">
        <f>SUM(K9:K17)</f>
        <v>0</v>
      </c>
      <c r="L18" s="490">
        <f>SUM(L9:L17)</f>
        <v>0</v>
      </c>
      <c r="M18" s="490">
        <f>SUM(M9:M17)</f>
        <v>0</v>
      </c>
      <c r="Q18" s="490">
        <f>SUM(Q9:Q17)</f>
        <v>0</v>
      </c>
      <c r="R18" s="490">
        <f>SUM(R9:R17)</f>
        <v>0</v>
      </c>
      <c r="S18" s="490">
        <f>SUM(S9:S17)</f>
        <v>0</v>
      </c>
      <c r="T18" s="500">
        <f>SUM(T9:T17)</f>
        <v>0</v>
      </c>
    </row>
    <row r="19" spans="1:20" s="46" customFormat="1" ht="18" customHeight="1" thickTop="1">
      <c r="A19" s="494" t="s">
        <v>1031</v>
      </c>
      <c r="B19" s="495"/>
      <c r="C19" s="495"/>
      <c r="D19" s="495"/>
      <c r="E19" s="495"/>
      <c r="F19" s="495"/>
      <c r="G19" s="495"/>
      <c r="H19" s="495"/>
      <c r="I19" s="495"/>
      <c r="J19" s="51"/>
      <c r="K19" s="51"/>
      <c r="L19" s="51"/>
      <c r="M19" s="51"/>
      <c r="N19" s="495"/>
      <c r="O19" s="495"/>
      <c r="P19" s="495"/>
      <c r="Q19" s="495"/>
      <c r="R19" s="495"/>
      <c r="S19" s="495"/>
      <c r="T19" s="496"/>
    </row>
    <row r="20" spans="1:20" s="46" customFormat="1">
      <c r="A20" s="494"/>
      <c r="B20" s="507" t="s">
        <v>1028</v>
      </c>
      <c r="C20" s="495"/>
      <c r="D20" s="495"/>
      <c r="E20" s="495"/>
      <c r="F20" s="495"/>
      <c r="G20" s="495"/>
      <c r="H20" s="495"/>
      <c r="I20" s="495"/>
      <c r="J20" s="51"/>
      <c r="K20" s="51"/>
      <c r="L20" s="51"/>
      <c r="M20" s="51"/>
      <c r="N20" s="495"/>
      <c r="O20" s="495"/>
      <c r="P20" s="495"/>
      <c r="Q20" s="495"/>
      <c r="R20" s="495"/>
      <c r="S20" s="495"/>
      <c r="T20" s="496"/>
    </row>
    <row r="21" spans="1:20">
      <c r="A21" s="497" t="s">
        <v>133</v>
      </c>
      <c r="C21" s="86"/>
      <c r="J21" s="48"/>
      <c r="K21" s="48"/>
      <c r="L21" s="52"/>
      <c r="M21" s="498">
        <f>L21-K21</f>
        <v>0</v>
      </c>
      <c r="T21" s="499">
        <f>Q21+R21-S21</f>
        <v>0</v>
      </c>
    </row>
    <row r="22" spans="1:20">
      <c r="A22" s="497" t="s">
        <v>136</v>
      </c>
      <c r="C22" s="86"/>
      <c r="J22" s="48"/>
      <c r="K22" s="48"/>
      <c r="L22" s="52"/>
      <c r="M22" s="498">
        <f t="shared" ref="M22:M29" si="2">L22-K22</f>
        <v>0</v>
      </c>
      <c r="T22" s="499">
        <f t="shared" ref="T22:T29" si="3">Q22+R22-S22</f>
        <v>0</v>
      </c>
    </row>
    <row r="23" spans="1:20">
      <c r="A23" s="497" t="s">
        <v>138</v>
      </c>
      <c r="C23" s="86"/>
      <c r="J23" s="48"/>
      <c r="K23" s="48"/>
      <c r="L23" s="52"/>
      <c r="M23" s="498">
        <f t="shared" si="2"/>
        <v>0</v>
      </c>
      <c r="T23" s="499">
        <f t="shared" si="3"/>
        <v>0</v>
      </c>
    </row>
    <row r="24" spans="1:20">
      <c r="A24" s="497" t="s">
        <v>738</v>
      </c>
      <c r="C24" s="86"/>
      <c r="J24" s="48"/>
      <c r="K24" s="48"/>
      <c r="L24" s="48"/>
      <c r="M24" s="498">
        <f t="shared" si="2"/>
        <v>0</v>
      </c>
      <c r="T24" s="499">
        <f t="shared" si="3"/>
        <v>0</v>
      </c>
    </row>
    <row r="25" spans="1:20">
      <c r="A25" s="497"/>
      <c r="B25" s="152" t="s">
        <v>1029</v>
      </c>
      <c r="J25" s="48"/>
      <c r="K25" s="48"/>
      <c r="L25" s="48"/>
      <c r="M25" s="510"/>
      <c r="T25" s="511"/>
    </row>
    <row r="26" spans="1:20">
      <c r="A26" s="497" t="s">
        <v>133</v>
      </c>
      <c r="C26" s="86"/>
      <c r="J26" s="48"/>
      <c r="K26" s="48"/>
      <c r="L26" s="48"/>
      <c r="M26" s="498">
        <f t="shared" si="2"/>
        <v>0</v>
      </c>
      <c r="T26" s="499">
        <f t="shared" si="3"/>
        <v>0</v>
      </c>
    </row>
    <row r="27" spans="1:20">
      <c r="A27" s="497" t="s">
        <v>136</v>
      </c>
      <c r="C27" s="86"/>
      <c r="J27" s="48"/>
      <c r="K27" s="48"/>
      <c r="L27" s="48"/>
      <c r="M27" s="498">
        <f t="shared" si="2"/>
        <v>0</v>
      </c>
      <c r="T27" s="499">
        <f t="shared" si="3"/>
        <v>0</v>
      </c>
    </row>
    <row r="28" spans="1:20">
      <c r="A28" s="497" t="s">
        <v>138</v>
      </c>
      <c r="C28" s="86"/>
      <c r="J28" s="48"/>
      <c r="K28" s="48"/>
      <c r="L28" s="48"/>
      <c r="M28" s="498">
        <f t="shared" si="2"/>
        <v>0</v>
      </c>
      <c r="T28" s="499">
        <f t="shared" si="3"/>
        <v>0</v>
      </c>
    </row>
    <row r="29" spans="1:20">
      <c r="A29" s="497" t="s">
        <v>738</v>
      </c>
      <c r="C29" s="86"/>
      <c r="J29" s="48"/>
      <c r="K29" s="48"/>
      <c r="L29" s="48"/>
      <c r="M29" s="498">
        <f t="shared" si="2"/>
        <v>0</v>
      </c>
      <c r="T29" s="499">
        <f t="shared" si="3"/>
        <v>0</v>
      </c>
    </row>
    <row r="30" spans="1:20" ht="13.5" thickBot="1">
      <c r="A30" s="497"/>
      <c r="B30" s="152" t="s">
        <v>1032</v>
      </c>
      <c r="J30" s="491">
        <f>SUM(J21:J29)</f>
        <v>0</v>
      </c>
      <c r="K30" s="491">
        <f>SUM(K21:K29)</f>
        <v>0</v>
      </c>
      <c r="L30" s="491">
        <f>SUM(L21:L29)</f>
        <v>0</v>
      </c>
      <c r="M30" s="491">
        <f>SUM(M21:M29)</f>
        <v>0</v>
      </c>
      <c r="Q30" s="491">
        <f>SUM(Q21:Q29)</f>
        <v>0</v>
      </c>
      <c r="R30" s="491">
        <f>SUM(R21:R29)</f>
        <v>0</v>
      </c>
      <c r="S30" s="491">
        <f>SUM(S21:S29)</f>
        <v>0</v>
      </c>
      <c r="T30" s="501">
        <f>SUM(T21:T29)</f>
        <v>0</v>
      </c>
    </row>
    <row r="31" spans="1:20" ht="21" customHeight="1" thickTop="1" thickBot="1">
      <c r="A31" s="1307" t="s">
        <v>872</v>
      </c>
      <c r="B31" s="1308"/>
      <c r="C31" s="1308"/>
      <c r="D31" s="1308"/>
      <c r="E31" s="1308"/>
      <c r="F31" s="1308"/>
      <c r="G31" s="1308"/>
      <c r="H31" s="1308"/>
      <c r="I31" s="1308"/>
      <c r="J31" s="186">
        <f>SUM(J18,J30)</f>
        <v>0</v>
      </c>
      <c r="K31" s="186">
        <f>SUM(K18,K30)</f>
        <v>0</v>
      </c>
      <c r="L31" s="186">
        <f>SUM(L18,L30)</f>
        <v>0</v>
      </c>
      <c r="M31" s="186">
        <f>SUM(M18,M30)</f>
        <v>0</v>
      </c>
      <c r="Q31" s="186">
        <f>SUM(Q18,Q30)</f>
        <v>0</v>
      </c>
      <c r="R31" s="186">
        <f>SUM(R18,R30)</f>
        <v>0</v>
      </c>
      <c r="S31" s="186">
        <f>SUM(S18,S30)</f>
        <v>0</v>
      </c>
      <c r="T31" s="404">
        <f>SUM(T18,T30)</f>
        <v>0</v>
      </c>
    </row>
    <row r="32" spans="1:20" ht="21" customHeight="1" thickTop="1" thickBot="1">
      <c r="A32" s="502"/>
      <c r="B32" s="503"/>
      <c r="C32" s="503"/>
      <c r="D32" s="503"/>
      <c r="E32" s="503"/>
      <c r="F32" s="503"/>
      <c r="G32" s="503"/>
      <c r="H32" s="503"/>
      <c r="I32" s="503"/>
      <c r="J32" s="504"/>
      <c r="K32" s="504"/>
      <c r="L32" s="504"/>
      <c r="M32" s="504"/>
      <c r="N32" s="505"/>
      <c r="O32" s="505"/>
      <c r="P32" s="505"/>
      <c r="Q32" s="504"/>
      <c r="R32" s="504"/>
      <c r="S32" s="504"/>
      <c r="T32" s="506"/>
    </row>
    <row r="34" spans="1:20">
      <c r="A34" s="50"/>
      <c r="B34" s="50"/>
      <c r="C34" s="50"/>
      <c r="T34" s="82" t="s">
        <v>101</v>
      </c>
    </row>
    <row r="36" spans="1:20">
      <c r="A36"/>
      <c r="B36" s="418" t="s">
        <v>509</v>
      </c>
      <c r="C36" s="594"/>
      <c r="D36" s="594"/>
      <c r="E36" s="594"/>
      <c r="F36" s="594"/>
      <c r="G36" s="594"/>
      <c r="H36" s="594"/>
      <c r="I36" s="594"/>
    </row>
    <row r="37" spans="1:20">
      <c r="A37" s="71">
        <v>1</v>
      </c>
      <c r="B37" s="71" t="str">
        <f>'3-7 CA-PL'!B37</f>
        <v>A "Not Applicable," “N/A,” "NONE," or "NlL" phrase should be indicated in the schedules or sheets that do not apply or are not suitable to the Company. </v>
      </c>
      <c r="C37" s="594"/>
      <c r="D37" s="594"/>
      <c r="E37" s="594"/>
      <c r="F37" s="594"/>
      <c r="G37" s="594"/>
      <c r="H37" s="594"/>
      <c r="I37" s="594"/>
    </row>
    <row r="38" spans="1:20">
      <c r="A38" s="71">
        <v>2</v>
      </c>
      <c r="B38" s="71" t="str">
        <f>'3-7 CA-PL'!B38</f>
        <v>Any schedule not in accordance with the prescribed format, wrong data entry, missing details, information, and incomplete information/s shall be subject to penalties as specified under CL 2014-15.</v>
      </c>
      <c r="C38" s="594"/>
      <c r="D38" s="594"/>
      <c r="E38" s="594"/>
      <c r="F38" s="594"/>
      <c r="G38" s="594"/>
      <c r="H38" s="594"/>
      <c r="I38" s="594"/>
    </row>
    <row r="39" spans="1:20">
      <c r="A39" s="71">
        <v>3</v>
      </c>
      <c r="B39" s="71" t="s">
        <v>841</v>
      </c>
      <c r="C39" s="594"/>
      <c r="D39" s="594"/>
      <c r="E39" s="594"/>
      <c r="F39" s="594"/>
      <c r="G39" s="594"/>
      <c r="H39" s="594"/>
      <c r="I39" s="594"/>
    </row>
    <row r="40" spans="1:20">
      <c r="A40" s="71"/>
      <c r="B40" s="71" t="s">
        <v>1033</v>
      </c>
      <c r="C40" s="594"/>
      <c r="D40" s="594"/>
      <c r="E40" s="594"/>
      <c r="F40" s="594"/>
      <c r="G40" s="594"/>
      <c r="H40" s="594"/>
      <c r="I40" s="594"/>
    </row>
    <row r="41" spans="1:20">
      <c r="A41" s="71"/>
      <c r="B41" s="71" t="s">
        <v>1034</v>
      </c>
      <c r="C41" s="594"/>
      <c r="D41" s="594"/>
      <c r="E41" s="594"/>
      <c r="F41" s="594"/>
      <c r="G41" s="594"/>
      <c r="H41" s="594"/>
      <c r="I41" s="594"/>
    </row>
    <row r="42" spans="1:20">
      <c r="A42" s="71"/>
      <c r="B42" s="71" t="s">
        <v>1035</v>
      </c>
      <c r="C42" s="594"/>
      <c r="D42" s="594"/>
      <c r="E42" s="594"/>
      <c r="F42" s="594"/>
      <c r="G42" s="594"/>
      <c r="H42" s="594"/>
      <c r="I42" s="594"/>
    </row>
    <row r="43" spans="1:20">
      <c r="A43" s="71"/>
      <c r="B43" s="71" t="s">
        <v>1036</v>
      </c>
      <c r="C43" s="594"/>
      <c r="D43" s="594"/>
      <c r="E43" s="594"/>
      <c r="F43" s="594"/>
      <c r="G43" s="594"/>
      <c r="H43" s="594"/>
      <c r="I43" s="594"/>
    </row>
    <row r="44" spans="1:20">
      <c r="A44" s="71"/>
      <c r="B44" s="71" t="s">
        <v>1037</v>
      </c>
      <c r="C44" s="594"/>
      <c r="D44" s="594"/>
      <c r="E44" s="594"/>
      <c r="F44" s="594"/>
      <c r="G44" s="594"/>
      <c r="H44" s="594"/>
      <c r="I44" s="594"/>
    </row>
  </sheetData>
  <mergeCells count="15">
    <mergeCell ref="A1:T1"/>
    <mergeCell ref="A2:T2"/>
    <mergeCell ref="A31:I31"/>
    <mergeCell ref="N3:T3"/>
    <mergeCell ref="H4:H5"/>
    <mergeCell ref="I4:I5"/>
    <mergeCell ref="N4:P4"/>
    <mergeCell ref="A6:B6"/>
    <mergeCell ref="A3:B5"/>
    <mergeCell ref="H3:I3"/>
    <mergeCell ref="J3:J5"/>
    <mergeCell ref="K3:K5"/>
    <mergeCell ref="L3:L5"/>
    <mergeCell ref="M3:M5"/>
    <mergeCell ref="C3:C5"/>
  </mergeCells>
  <hyperlinks>
    <hyperlink ref="T34" location="'CONTENTS'!A1" display="CONTENTS!A1" xr:uid="{76847D81-B1DA-4C8B-A130-6A5B0CC8C881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73" orientation="landscape" r:id="rId1"/>
  <headerFooter alignWithMargins="0">
    <oddFooter>&amp;RPage 20_Sch3-8_Stocks_PN</oddFooter>
  </headerFooter>
  <customProperties>
    <customPr name="_pios_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BA73E-ACD1-47C4-95E8-60F60B581D38}">
          <x14:formula1>
            <xm:f>Sheet1!$A$1:$A$2</xm:f>
          </x14:formula1>
          <xm:sqref>C9:C12 C14:C17 C21:C24 C26:C29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indexed="41"/>
    <pageSetUpPr fitToPage="1"/>
  </sheetPr>
  <dimension ref="A1:Q39"/>
  <sheetViews>
    <sheetView zoomScaleNormal="100" workbookViewId="0">
      <pane xSplit="1" ySplit="6" topLeftCell="B7" activePane="bottomRight" state="frozen"/>
      <selection pane="topRight" sqref="A1:IV1"/>
      <selection pane="bottomLeft" sqref="A1:IV1"/>
      <selection pane="bottomRight" activeCell="M38" sqref="M38"/>
    </sheetView>
  </sheetViews>
  <sheetFormatPr defaultColWidth="8.85546875" defaultRowHeight="12.75"/>
  <cols>
    <col min="1" max="2" width="16.7109375" customWidth="1"/>
    <col min="3" max="3" width="12.42578125" customWidth="1"/>
    <col min="4" max="4" width="8.42578125" customWidth="1"/>
    <col min="5" max="5" width="9.7109375" customWidth="1"/>
    <col min="6" max="8" width="10.85546875" customWidth="1"/>
    <col min="9" max="9" width="14.140625" customWidth="1"/>
    <col min="10" max="10" width="14.7109375" customWidth="1"/>
    <col min="11" max="11" width="10.85546875" customWidth="1"/>
    <col min="12" max="12" width="12.7109375" customWidth="1"/>
    <col min="13" max="14" width="11.42578125" customWidth="1"/>
    <col min="15" max="15" width="14.7109375" customWidth="1"/>
    <col min="16" max="16" width="13.140625" customWidth="1"/>
  </cols>
  <sheetData>
    <row r="1" spans="1:17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</row>
    <row r="2" spans="1:17" ht="30" customHeight="1" thickBot="1">
      <c r="A2" s="1253" t="s">
        <v>1038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4"/>
      <c r="P2" s="1255"/>
    </row>
    <row r="3" spans="1:17" ht="18" customHeight="1">
      <c r="A3" s="1418" t="s">
        <v>1039</v>
      </c>
      <c r="B3" s="774" t="s">
        <v>1040</v>
      </c>
      <c r="C3" s="769" t="s">
        <v>1041</v>
      </c>
      <c r="D3" s="769" t="s">
        <v>676</v>
      </c>
      <c r="E3" s="769" t="s">
        <v>1042</v>
      </c>
      <c r="F3" s="769" t="s">
        <v>1043</v>
      </c>
      <c r="G3" s="523" t="s">
        <v>1044</v>
      </c>
      <c r="H3" s="769" t="s">
        <v>1045</v>
      </c>
      <c r="I3" s="529" t="s">
        <v>1046</v>
      </c>
      <c r="J3" s="888" t="s">
        <v>1047</v>
      </c>
      <c r="K3" s="888" t="s">
        <v>1048</v>
      </c>
      <c r="L3" s="1246" t="s">
        <v>1049</v>
      </c>
      <c r="M3" s="1247"/>
      <c r="N3" s="1247"/>
      <c r="O3" s="1332"/>
      <c r="P3" s="561"/>
    </row>
    <row r="4" spans="1:17" ht="13.15" customHeight="1">
      <c r="A4" s="1419"/>
      <c r="B4" s="94" t="s">
        <v>1050</v>
      </c>
      <c r="C4" s="94" t="s">
        <v>1051</v>
      </c>
      <c r="D4" s="94" t="s">
        <v>853</v>
      </c>
      <c r="E4" s="94" t="s">
        <v>1052</v>
      </c>
      <c r="F4" s="94" t="s">
        <v>1053</v>
      </c>
      <c r="G4" s="609" t="s">
        <v>566</v>
      </c>
      <c r="H4" s="108" t="s">
        <v>697</v>
      </c>
      <c r="I4" s="111" t="s">
        <v>697</v>
      </c>
      <c r="J4" s="111" t="s">
        <v>1054</v>
      </c>
      <c r="K4" s="111" t="s">
        <v>1055</v>
      </c>
      <c r="L4" s="110" t="s">
        <v>774</v>
      </c>
      <c r="M4" s="547" t="s">
        <v>775</v>
      </c>
      <c r="N4" s="110" t="s">
        <v>775</v>
      </c>
      <c r="O4" s="547" t="s">
        <v>862</v>
      </c>
      <c r="P4" s="546" t="s">
        <v>1056</v>
      </c>
    </row>
    <row r="5" spans="1:17">
      <c r="A5" s="1420"/>
      <c r="B5" s="94"/>
      <c r="C5" s="337"/>
      <c r="D5" s="335"/>
      <c r="E5" s="94" t="s">
        <v>1057</v>
      </c>
      <c r="F5" s="335"/>
      <c r="G5" s="93" t="s">
        <v>1057</v>
      </c>
      <c r="H5" s="108"/>
      <c r="I5" s="112" t="s">
        <v>1058</v>
      </c>
      <c r="J5" s="112" t="s">
        <v>1059</v>
      </c>
      <c r="K5" s="111" t="s">
        <v>1060</v>
      </c>
      <c r="L5" s="110" t="s">
        <v>783</v>
      </c>
      <c r="M5" s="547" t="s">
        <v>784</v>
      </c>
      <c r="N5" s="110" t="s">
        <v>785</v>
      </c>
      <c r="O5" s="547" t="s">
        <v>783</v>
      </c>
      <c r="P5" s="546" t="s">
        <v>1061</v>
      </c>
    </row>
    <row r="6" spans="1:17" ht="13.5" thickBot="1">
      <c r="A6" s="612" t="s">
        <v>623</v>
      </c>
      <c r="B6" s="732" t="s">
        <v>624</v>
      </c>
      <c r="C6" s="727" t="s">
        <v>625</v>
      </c>
      <c r="D6" s="727" t="s">
        <v>626</v>
      </c>
      <c r="E6" s="727" t="s">
        <v>627</v>
      </c>
      <c r="F6" s="718" t="s">
        <v>669</v>
      </c>
      <c r="G6" s="718" t="s">
        <v>670</v>
      </c>
      <c r="H6" s="718" t="s">
        <v>671</v>
      </c>
      <c r="I6" s="718" t="s">
        <v>672</v>
      </c>
      <c r="J6" s="732" t="s">
        <v>712</v>
      </c>
      <c r="K6" s="732" t="s">
        <v>713</v>
      </c>
      <c r="L6" s="732" t="s">
        <v>714</v>
      </c>
      <c r="M6" s="732" t="s">
        <v>715</v>
      </c>
      <c r="N6" s="732" t="s">
        <v>715</v>
      </c>
      <c r="O6" s="732" t="s">
        <v>1062</v>
      </c>
      <c r="P6" s="613" t="s">
        <v>717</v>
      </c>
      <c r="Q6" s="331"/>
    </row>
    <row r="7" spans="1:17" ht="18" customHeight="1">
      <c r="A7" s="389" t="s">
        <v>1063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58"/>
    </row>
    <row r="8" spans="1:17" ht="18" customHeight="1">
      <c r="A8" s="615" t="s">
        <v>1064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58"/>
    </row>
    <row r="9" spans="1:17">
      <c r="A9" s="615"/>
      <c r="F9" s="26"/>
      <c r="G9" s="26"/>
      <c r="H9" s="26"/>
      <c r="I9" s="26"/>
      <c r="J9" s="26"/>
      <c r="K9" s="26"/>
      <c r="L9" s="26"/>
      <c r="M9" s="26"/>
      <c r="N9" s="26"/>
      <c r="O9" s="214">
        <f>L9+M9-N9</f>
        <v>0</v>
      </c>
      <c r="P9" s="58"/>
    </row>
    <row r="10" spans="1:17">
      <c r="A10" s="615"/>
      <c r="F10" s="26"/>
      <c r="G10" s="26"/>
      <c r="H10" s="26"/>
      <c r="I10" s="26"/>
      <c r="J10" s="26"/>
      <c r="K10" s="26"/>
      <c r="L10" s="26"/>
      <c r="M10" s="26"/>
      <c r="N10" s="26"/>
      <c r="O10" s="214">
        <f t="shared" ref="O10:O11" si="0">L10+M10-N10</f>
        <v>0</v>
      </c>
      <c r="P10" s="58"/>
    </row>
    <row r="11" spans="1:17">
      <c r="A11" s="615"/>
      <c r="F11" s="26"/>
      <c r="G11" s="26"/>
      <c r="H11" s="26"/>
      <c r="I11" s="26"/>
      <c r="J11" s="26"/>
      <c r="K11" s="26"/>
      <c r="L11" s="26"/>
      <c r="M11" s="26"/>
      <c r="N11" s="26"/>
      <c r="O11" s="214">
        <f t="shared" si="0"/>
        <v>0</v>
      </c>
      <c r="P11" s="58"/>
    </row>
    <row r="12" spans="1:17">
      <c r="A12" s="615" t="s">
        <v>1057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58"/>
    </row>
    <row r="13" spans="1:17">
      <c r="A13" s="615"/>
      <c r="F13" s="26"/>
      <c r="G13" s="26"/>
      <c r="H13" s="26"/>
      <c r="I13" s="26"/>
      <c r="J13" s="26"/>
      <c r="K13" s="26"/>
      <c r="L13" s="26"/>
      <c r="M13" s="26"/>
      <c r="N13" s="26"/>
      <c r="O13" s="214">
        <f t="shared" ref="O13:O15" si="1">L13+M13-N13</f>
        <v>0</v>
      </c>
      <c r="P13" s="58"/>
    </row>
    <row r="14" spans="1:17">
      <c r="A14" s="57"/>
      <c r="F14" s="26"/>
      <c r="G14" s="26"/>
      <c r="H14" s="26"/>
      <c r="I14" s="26"/>
      <c r="J14" s="26"/>
      <c r="K14" s="26"/>
      <c r="L14" s="26"/>
      <c r="M14" s="26"/>
      <c r="N14" s="26"/>
      <c r="O14" s="214">
        <f t="shared" si="1"/>
        <v>0</v>
      </c>
      <c r="P14" s="58"/>
    </row>
    <row r="15" spans="1:17">
      <c r="A15" s="57"/>
      <c r="F15" s="26"/>
      <c r="G15" s="26"/>
      <c r="H15" s="26"/>
      <c r="I15" s="26"/>
      <c r="J15" s="26"/>
      <c r="K15" s="26"/>
      <c r="L15" s="26"/>
      <c r="M15" s="26"/>
      <c r="N15" s="26"/>
      <c r="O15" s="214">
        <f t="shared" si="1"/>
        <v>0</v>
      </c>
      <c r="P15" s="58"/>
    </row>
    <row r="16" spans="1:17" ht="15" customHeight="1">
      <c r="A16" s="616" t="s">
        <v>681</v>
      </c>
      <c r="F16" s="763">
        <f>SUM(F8:F15)</f>
        <v>0</v>
      </c>
      <c r="G16" s="763">
        <f>SUM(G8:G15)</f>
        <v>0</v>
      </c>
      <c r="H16" s="763">
        <f>SUM(H8:H15)</f>
        <v>0</v>
      </c>
      <c r="I16" s="763">
        <f>SUM(I8:I15)</f>
        <v>0</v>
      </c>
      <c r="J16" s="763"/>
      <c r="K16" s="763">
        <f>SUM(K8:K15)</f>
        <v>0</v>
      </c>
      <c r="L16" s="763">
        <f t="shared" ref="L16:M16" si="2">SUM(L8:L15)</f>
        <v>0</v>
      </c>
      <c r="M16" s="763">
        <f t="shared" si="2"/>
        <v>0</v>
      </c>
      <c r="N16" s="763">
        <f>SUM(N8:N15)</f>
        <v>0</v>
      </c>
      <c r="O16" s="763">
        <f>SUM(O9:O15)</f>
        <v>0</v>
      </c>
      <c r="P16" s="58"/>
    </row>
    <row r="17" spans="1:16" ht="18" customHeight="1">
      <c r="A17" s="389" t="s">
        <v>1065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58"/>
    </row>
    <row r="18" spans="1:16" ht="18" customHeight="1">
      <c r="A18" s="615" t="s">
        <v>1064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8"/>
    </row>
    <row r="19" spans="1:16">
      <c r="A19" s="615"/>
      <c r="F19" s="26"/>
      <c r="G19" s="26"/>
      <c r="H19" s="26"/>
      <c r="I19" s="26"/>
      <c r="J19" s="26"/>
      <c r="K19" s="26"/>
      <c r="L19" s="26"/>
      <c r="M19" s="26"/>
      <c r="N19" s="26"/>
      <c r="O19" s="214">
        <f>L19+M19-N19</f>
        <v>0</v>
      </c>
      <c r="P19" s="58"/>
    </row>
    <row r="20" spans="1:16">
      <c r="A20" s="615"/>
      <c r="F20" s="26"/>
      <c r="G20" s="26"/>
      <c r="H20" s="26"/>
      <c r="I20" s="26"/>
      <c r="J20" s="26"/>
      <c r="K20" s="26"/>
      <c r="L20" s="26"/>
      <c r="M20" s="26"/>
      <c r="N20" s="26"/>
      <c r="O20" s="214">
        <f>L20+M20-N20</f>
        <v>0</v>
      </c>
      <c r="P20" s="58"/>
    </row>
    <row r="21" spans="1:16">
      <c r="A21" s="615"/>
      <c r="F21" s="26"/>
      <c r="G21" s="26"/>
      <c r="H21" s="26"/>
      <c r="I21" s="26"/>
      <c r="J21" s="26"/>
      <c r="K21" s="26"/>
      <c r="L21" s="26"/>
      <c r="M21" s="26"/>
      <c r="N21" s="26"/>
      <c r="O21" s="214">
        <f>L21+M21-N21</f>
        <v>0</v>
      </c>
      <c r="P21" s="58"/>
    </row>
    <row r="22" spans="1:16">
      <c r="A22" s="615" t="s">
        <v>1057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8"/>
    </row>
    <row r="23" spans="1:16">
      <c r="A23" s="57"/>
      <c r="F23" s="26"/>
      <c r="G23" s="26"/>
      <c r="H23" s="26"/>
      <c r="I23" s="26"/>
      <c r="J23" s="26"/>
      <c r="K23" s="26"/>
      <c r="L23" s="26"/>
      <c r="M23" s="26"/>
      <c r="N23" s="26"/>
      <c r="O23" s="214">
        <f>L23+M23-N23</f>
        <v>0</v>
      </c>
      <c r="P23" s="58"/>
    </row>
    <row r="24" spans="1:16">
      <c r="A24" s="57"/>
      <c r="F24" s="26"/>
      <c r="G24" s="26"/>
      <c r="H24" s="26"/>
      <c r="I24" s="26"/>
      <c r="J24" s="26"/>
      <c r="K24" s="26"/>
      <c r="L24" s="26"/>
      <c r="M24" s="26"/>
      <c r="N24" s="26"/>
      <c r="O24" s="214">
        <f>L24+M24-N24</f>
        <v>0</v>
      </c>
      <c r="P24" s="58"/>
    </row>
    <row r="25" spans="1:16">
      <c r="A25" s="57"/>
      <c r="F25" s="26"/>
      <c r="G25" s="26"/>
      <c r="H25" s="26"/>
      <c r="I25" s="26"/>
      <c r="J25" s="26"/>
      <c r="K25" s="26"/>
      <c r="L25" s="26"/>
      <c r="M25" s="26"/>
      <c r="N25" s="26"/>
      <c r="O25" s="214">
        <f>L25+M25-N25</f>
        <v>0</v>
      </c>
      <c r="P25" s="58"/>
    </row>
    <row r="26" spans="1:16" ht="15" customHeight="1">
      <c r="A26" s="616" t="s">
        <v>681</v>
      </c>
      <c r="F26" s="763">
        <f>SUM(F18:F25)</f>
        <v>0</v>
      </c>
      <c r="G26" s="763">
        <f t="shared" ref="G26:I26" si="3">SUM(G18:G25)</f>
        <v>0</v>
      </c>
      <c r="H26" s="763">
        <f t="shared" si="3"/>
        <v>0</v>
      </c>
      <c r="I26" s="763">
        <f t="shared" si="3"/>
        <v>0</v>
      </c>
      <c r="J26" s="763"/>
      <c r="K26" s="763">
        <f>SUM(K18:K25)</f>
        <v>0</v>
      </c>
      <c r="L26" s="763">
        <f>SUM(L18:L25)</f>
        <v>0</v>
      </c>
      <c r="M26" s="763">
        <f>SUM(M18:M25)</f>
        <v>0</v>
      </c>
      <c r="N26" s="763">
        <f>SUM(N18:N25)</f>
        <v>0</v>
      </c>
      <c r="O26" s="763">
        <f>SUM(O19:O25)</f>
        <v>0</v>
      </c>
      <c r="P26" s="58"/>
    </row>
    <row r="27" spans="1:16" ht="18" customHeight="1">
      <c r="A27" s="1417" t="s">
        <v>1066</v>
      </c>
      <c r="B27" s="1244"/>
      <c r="C27" s="1244"/>
      <c r="D27" s="1244"/>
      <c r="E27" s="1244"/>
      <c r="F27" s="186">
        <f>F16+F26</f>
        <v>0</v>
      </c>
      <c r="G27" s="186">
        <f t="shared" ref="G27:I27" si="4">G16+G26</f>
        <v>0</v>
      </c>
      <c r="H27" s="186">
        <f t="shared" si="4"/>
        <v>0</v>
      </c>
      <c r="I27" s="186">
        <f t="shared" si="4"/>
        <v>0</v>
      </c>
      <c r="J27" s="186"/>
      <c r="K27" s="186">
        <f>K16+K26</f>
        <v>0</v>
      </c>
      <c r="L27" s="186">
        <f>L16+L26</f>
        <v>0</v>
      </c>
      <c r="M27" s="186">
        <f>M16+M26</f>
        <v>0</v>
      </c>
      <c r="N27" s="186">
        <f>N16+N26</f>
        <v>0</v>
      </c>
      <c r="O27" s="186">
        <f>O16+O26</f>
        <v>0</v>
      </c>
      <c r="P27" s="58"/>
    </row>
    <row r="28" spans="1:16" ht="9" customHeight="1">
      <c r="A28" s="60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62"/>
    </row>
    <row r="29" spans="1:16" ht="9" customHeight="1"/>
    <row r="30" spans="1:16">
      <c r="P30" s="82" t="s">
        <v>101</v>
      </c>
    </row>
    <row r="31" spans="1:16">
      <c r="B31" s="418" t="s">
        <v>509</v>
      </c>
    </row>
    <row r="32" spans="1:16">
      <c r="A32" s="71">
        <v>1</v>
      </c>
      <c r="B32" s="71" t="str">
        <f>'3-8 CA-S'!B37</f>
        <v>A "Not Applicable," “N/A,” "NONE," or "NlL" phrase should be indicated in the schedules or sheets that do not apply or are not suitable to the Company. </v>
      </c>
    </row>
    <row r="33" spans="1:2">
      <c r="A33" s="71">
        <v>2</v>
      </c>
      <c r="B33" s="71" t="str">
        <f>'3-8 CA-S'!B38</f>
        <v>Any schedule not in accordance with the prescribed format, wrong data entry, missing details, information, and incomplete information/s shall be subject to penalties as specified under CL 2014-15.</v>
      </c>
    </row>
    <row r="34" spans="1:2">
      <c r="A34" s="71">
        <v>3</v>
      </c>
      <c r="B34" s="71" t="s">
        <v>841</v>
      </c>
    </row>
    <row r="35" spans="1:2">
      <c r="A35" s="71"/>
      <c r="B35" s="71" t="s">
        <v>1067</v>
      </c>
    </row>
    <row r="36" spans="1:2">
      <c r="A36" s="71"/>
      <c r="B36" s="71" t="s">
        <v>1068</v>
      </c>
    </row>
    <row r="37" spans="1:2">
      <c r="A37" s="71"/>
      <c r="B37" s="71" t="s">
        <v>1069</v>
      </c>
    </row>
    <row r="38" spans="1:2">
      <c r="A38" s="71"/>
      <c r="B38" s="71" t="s">
        <v>1070</v>
      </c>
    </row>
    <row r="39" spans="1:2">
      <c r="A39" s="71"/>
      <c r="B39" s="71" t="s">
        <v>1071</v>
      </c>
    </row>
  </sheetData>
  <mergeCells count="5">
    <mergeCell ref="A1:P1"/>
    <mergeCell ref="A2:P2"/>
    <mergeCell ref="L3:O3"/>
    <mergeCell ref="A27:E27"/>
    <mergeCell ref="A3:A5"/>
  </mergeCells>
  <phoneticPr fontId="6" type="noConversion"/>
  <hyperlinks>
    <hyperlink ref="P30" location="'CONTENTS'!A1" display="CONTENTS!A1" xr:uid="{6FDCB6AB-1683-4DCA-96A3-7A0D1B65C323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89" orientation="landscape" r:id="rId1"/>
  <headerFooter alignWithMargins="0">
    <oddFooter>&amp;RPage 21_Sch3-9_RE_PN</oddFooter>
  </headerFooter>
  <customProperties>
    <customPr name="_pios_id" r:id="rId2"/>
  </customProperties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tabColor indexed="41"/>
    <pageSetUpPr fitToPage="1"/>
  </sheetPr>
  <dimension ref="A1:M35"/>
  <sheetViews>
    <sheetView zoomScale="85" zoomScaleNormal="85" workbookViewId="0">
      <pane ySplit="6" topLeftCell="A7" activePane="bottomLeft" state="frozen"/>
      <selection sqref="A1:IV1"/>
      <selection pane="bottomLeft" activeCell="E9" sqref="E9"/>
    </sheetView>
  </sheetViews>
  <sheetFormatPr defaultColWidth="8.85546875" defaultRowHeight="12.75"/>
  <cols>
    <col min="1" max="1" width="3.7109375" customWidth="1"/>
    <col min="2" max="2" width="20.7109375" customWidth="1"/>
    <col min="3" max="4" width="12.85546875" customWidth="1"/>
    <col min="5" max="6" width="9.7109375" customWidth="1"/>
    <col min="7" max="7" width="12.140625" customWidth="1"/>
    <col min="8" max="9" width="14.7109375" customWidth="1"/>
    <col min="10" max="10" width="11.7109375" customWidth="1"/>
    <col min="11" max="12" width="10.7109375" customWidth="1"/>
    <col min="13" max="13" width="11.7109375" customWidth="1"/>
  </cols>
  <sheetData>
    <row r="1" spans="1:13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</row>
    <row r="2" spans="1:13" ht="29.45" customHeight="1" thickBot="1">
      <c r="A2" s="1253" t="s">
        <v>1072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5"/>
    </row>
    <row r="3" spans="1:13" s="4" customFormat="1" ht="18" customHeight="1">
      <c r="A3" s="1424"/>
      <c r="B3" s="1425"/>
      <c r="C3" s="94" t="s">
        <v>1073</v>
      </c>
      <c r="D3" s="1426" t="s">
        <v>830</v>
      </c>
      <c r="E3" s="245" t="s">
        <v>762</v>
      </c>
      <c r="F3" s="245" t="s">
        <v>762</v>
      </c>
      <c r="G3" s="340" t="s">
        <v>1074</v>
      </c>
      <c r="H3" s="338" t="s">
        <v>1075</v>
      </c>
      <c r="I3" s="512" t="s">
        <v>1046</v>
      </c>
      <c r="J3" s="1336" t="s">
        <v>887</v>
      </c>
      <c r="K3" s="1336"/>
      <c r="L3" s="1336"/>
      <c r="M3" s="1423"/>
    </row>
    <row r="4" spans="1:13" s="4" customFormat="1">
      <c r="A4" s="1424" t="s">
        <v>769</v>
      </c>
      <c r="B4" s="1425"/>
      <c r="C4" s="338" t="s">
        <v>733</v>
      </c>
      <c r="D4" s="1370"/>
      <c r="E4" s="339" t="s">
        <v>1076</v>
      </c>
      <c r="F4" s="339" t="s">
        <v>689</v>
      </c>
      <c r="G4" s="340" t="s">
        <v>1077</v>
      </c>
      <c r="H4" s="338" t="s">
        <v>1078</v>
      </c>
      <c r="I4" s="512" t="s">
        <v>697</v>
      </c>
      <c r="J4" s="752" t="s">
        <v>774</v>
      </c>
      <c r="K4" s="752" t="s">
        <v>775</v>
      </c>
      <c r="L4" s="752" t="s">
        <v>775</v>
      </c>
      <c r="M4" s="383" t="s">
        <v>776</v>
      </c>
    </row>
    <row r="5" spans="1:13" s="4" customFormat="1">
      <c r="A5" s="1421"/>
      <c r="B5" s="1422"/>
      <c r="C5" s="753"/>
      <c r="D5" s="1370"/>
      <c r="E5" s="513"/>
      <c r="F5" s="513"/>
      <c r="G5" s="514" t="s">
        <v>1079</v>
      </c>
      <c r="H5" s="753"/>
      <c r="I5" s="775"/>
      <c r="J5" s="764" t="s">
        <v>783</v>
      </c>
      <c r="K5" s="764" t="s">
        <v>784</v>
      </c>
      <c r="L5" s="764" t="s">
        <v>785</v>
      </c>
      <c r="M5" s="515" t="s">
        <v>783</v>
      </c>
    </row>
    <row r="6" spans="1:13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18" t="s">
        <v>670</v>
      </c>
      <c r="I6" s="718" t="s">
        <v>671</v>
      </c>
      <c r="J6" s="718" t="s">
        <v>672</v>
      </c>
      <c r="K6" s="732" t="s">
        <v>712</v>
      </c>
      <c r="L6" s="732" t="s">
        <v>713</v>
      </c>
      <c r="M6" s="732" t="s">
        <v>714</v>
      </c>
    </row>
    <row r="7" spans="1:13">
      <c r="A7" s="145" t="s">
        <v>133</v>
      </c>
      <c r="C7" s="86"/>
      <c r="D7" s="86"/>
      <c r="E7" s="86"/>
      <c r="F7" s="86"/>
      <c r="M7" s="213">
        <f t="shared" ref="M7:M16" si="0">J7+K7-L7</f>
        <v>0</v>
      </c>
    </row>
    <row r="8" spans="1:13">
      <c r="A8" s="145" t="s">
        <v>136</v>
      </c>
      <c r="B8" s="141"/>
      <c r="C8" s="86"/>
      <c r="D8" s="86"/>
      <c r="E8" s="86"/>
      <c r="F8" s="86"/>
      <c r="M8" s="213">
        <f t="shared" si="0"/>
        <v>0</v>
      </c>
    </row>
    <row r="9" spans="1:13">
      <c r="A9" s="145" t="s">
        <v>138</v>
      </c>
      <c r="C9" s="86"/>
      <c r="D9" s="86"/>
      <c r="E9" s="86"/>
      <c r="F9" s="86"/>
      <c r="H9" s="26"/>
      <c r="I9" s="26"/>
      <c r="J9" s="26"/>
      <c r="K9" s="26"/>
      <c r="L9" s="26"/>
      <c r="M9" s="213">
        <f t="shared" si="0"/>
        <v>0</v>
      </c>
    </row>
    <row r="10" spans="1:13">
      <c r="A10" s="145" t="s">
        <v>738</v>
      </c>
      <c r="C10" s="86"/>
      <c r="D10" s="86"/>
      <c r="E10" s="86"/>
      <c r="F10" s="86"/>
      <c r="H10" s="26"/>
      <c r="I10" s="26"/>
      <c r="J10" s="26"/>
      <c r="K10" s="26"/>
      <c r="L10" s="26"/>
      <c r="M10" s="213">
        <f t="shared" si="0"/>
        <v>0</v>
      </c>
    </row>
    <row r="11" spans="1:13">
      <c r="A11" s="145" t="s">
        <v>739</v>
      </c>
      <c r="C11" s="86"/>
      <c r="D11" s="86"/>
      <c r="E11" s="86"/>
      <c r="F11" s="86"/>
      <c r="H11" s="26"/>
      <c r="I11" s="26"/>
      <c r="J11" s="26"/>
      <c r="K11" s="26"/>
      <c r="L11" s="26"/>
      <c r="M11" s="213">
        <f t="shared" si="0"/>
        <v>0</v>
      </c>
    </row>
    <row r="12" spans="1:13">
      <c r="A12" s="145" t="s">
        <v>740</v>
      </c>
      <c r="C12" s="86"/>
      <c r="D12" s="86"/>
      <c r="E12" s="86"/>
      <c r="F12" s="86"/>
      <c r="H12" s="26"/>
      <c r="I12" s="26"/>
      <c r="J12" s="26"/>
      <c r="K12" s="26"/>
      <c r="L12" s="26"/>
      <c r="M12" s="213">
        <f t="shared" si="0"/>
        <v>0</v>
      </c>
    </row>
    <row r="13" spans="1:13">
      <c r="A13" s="145" t="s">
        <v>741</v>
      </c>
      <c r="C13" s="86"/>
      <c r="D13" s="86"/>
      <c r="E13" s="86"/>
      <c r="F13" s="86"/>
      <c r="H13" s="26"/>
      <c r="I13" s="26"/>
      <c r="J13" s="26"/>
      <c r="K13" s="26"/>
      <c r="L13" s="26"/>
      <c r="M13" s="213">
        <f t="shared" si="0"/>
        <v>0</v>
      </c>
    </row>
    <row r="14" spans="1:13">
      <c r="A14" s="145" t="s">
        <v>742</v>
      </c>
      <c r="C14" s="86"/>
      <c r="D14" s="86"/>
      <c r="E14" s="86"/>
      <c r="F14" s="86"/>
      <c r="H14" s="26"/>
      <c r="I14" s="26"/>
      <c r="J14" s="26"/>
      <c r="K14" s="26"/>
      <c r="L14" s="26"/>
      <c r="M14" s="213">
        <f t="shared" si="0"/>
        <v>0</v>
      </c>
    </row>
    <row r="15" spans="1:13">
      <c r="A15" s="145" t="s">
        <v>743</v>
      </c>
      <c r="C15" s="86"/>
      <c r="D15" s="86"/>
      <c r="E15" s="86"/>
      <c r="F15" s="86"/>
      <c r="H15" s="26"/>
      <c r="I15" s="26"/>
      <c r="J15" s="26"/>
      <c r="K15" s="26"/>
      <c r="L15" s="26"/>
      <c r="M15" s="213">
        <f t="shared" si="0"/>
        <v>0</v>
      </c>
    </row>
    <row r="16" spans="1:13">
      <c r="A16" s="145" t="s">
        <v>744</v>
      </c>
      <c r="C16" s="86"/>
      <c r="D16" s="86"/>
      <c r="E16" s="86"/>
      <c r="F16" s="86"/>
      <c r="H16" s="26"/>
      <c r="I16" s="26"/>
      <c r="J16" s="26"/>
      <c r="K16" s="26"/>
      <c r="L16" s="26"/>
      <c r="M16" s="213">
        <f t="shared" si="0"/>
        <v>0</v>
      </c>
    </row>
    <row r="17" spans="1:13">
      <c r="A17" s="1388" t="s">
        <v>960</v>
      </c>
      <c r="B17" s="1228"/>
      <c r="C17" s="1228"/>
      <c r="D17" s="1228"/>
      <c r="E17" s="1228"/>
      <c r="F17" s="1228"/>
      <c r="G17" s="1228"/>
      <c r="H17" s="186">
        <f t="shared" ref="H17:M17" si="1">SUM(H7:H16)</f>
        <v>0</v>
      </c>
      <c r="I17" s="186">
        <f t="shared" si="1"/>
        <v>0</v>
      </c>
      <c r="J17" s="186">
        <f t="shared" si="1"/>
        <v>0</v>
      </c>
      <c r="K17" s="186">
        <f t="shared" si="1"/>
        <v>0</v>
      </c>
      <c r="L17" s="186">
        <f t="shared" si="1"/>
        <v>0</v>
      </c>
      <c r="M17" s="187">
        <f t="shared" si="1"/>
        <v>0</v>
      </c>
    </row>
    <row r="18" spans="1:13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80"/>
    </row>
    <row r="20" spans="1:13">
      <c r="B20" s="165"/>
      <c r="M20" s="82" t="s">
        <v>101</v>
      </c>
    </row>
    <row r="22" spans="1:13">
      <c r="B22" s="418" t="s">
        <v>509</v>
      </c>
    </row>
    <row r="23" spans="1:13">
      <c r="A23" s="71">
        <v>1</v>
      </c>
      <c r="B23" s="71" t="str">
        <f>'3-9 CA-RE'!B32</f>
        <v>A "Not Applicable," “N/A,” "NONE," or "NlL" phrase should be indicated in the schedules or sheets that do not apply or are not suitable to the Company. </v>
      </c>
    </row>
    <row r="24" spans="1:13">
      <c r="A24" s="71">
        <v>2</v>
      </c>
      <c r="B24" s="71" t="str">
        <f>'3-9 CA-RE'!B33</f>
        <v>Any schedule not in accordance with the prescribed format, wrong data entry, missing details, information, and incomplete information/s shall be subject to penalties as specified under CL 2014-15.</v>
      </c>
    </row>
    <row r="25" spans="1:13">
      <c r="A25" s="71">
        <v>3</v>
      </c>
      <c r="B25" s="71" t="s">
        <v>1080</v>
      </c>
    </row>
    <row r="26" spans="1:13">
      <c r="A26" s="71">
        <v>4</v>
      </c>
      <c r="B26" s="71" t="s">
        <v>841</v>
      </c>
    </row>
    <row r="27" spans="1:13">
      <c r="B27" s="595" t="s">
        <v>1081</v>
      </c>
      <c r="C27" s="71"/>
    </row>
    <row r="28" spans="1:13">
      <c r="B28" s="71" t="s">
        <v>1082</v>
      </c>
      <c r="C28" s="71"/>
    </row>
    <row r="29" spans="1:13">
      <c r="B29" s="71" t="s">
        <v>1083</v>
      </c>
      <c r="C29" s="71"/>
    </row>
    <row r="30" spans="1:13">
      <c r="B30" s="71" t="s">
        <v>1084</v>
      </c>
      <c r="C30" s="71"/>
    </row>
    <row r="31" spans="1:13">
      <c r="B31" s="595" t="s">
        <v>1085</v>
      </c>
      <c r="C31" s="71"/>
    </row>
    <row r="32" spans="1:13">
      <c r="B32" s="71" t="s">
        <v>1086</v>
      </c>
    </row>
    <row r="33" spans="2:2">
      <c r="B33" s="71" t="s">
        <v>1087</v>
      </c>
    </row>
    <row r="34" spans="2:2">
      <c r="B34" s="595" t="s">
        <v>835</v>
      </c>
    </row>
    <row r="35" spans="2:2">
      <c r="B35" s="71" t="s">
        <v>1088</v>
      </c>
    </row>
  </sheetData>
  <mergeCells count="9">
    <mergeCell ref="A5:B5"/>
    <mergeCell ref="A6:B6"/>
    <mergeCell ref="A17:G17"/>
    <mergeCell ref="A1:M1"/>
    <mergeCell ref="A2:M2"/>
    <mergeCell ref="J3:M3"/>
    <mergeCell ref="A3:B3"/>
    <mergeCell ref="A4:B4"/>
    <mergeCell ref="D3:D5"/>
  </mergeCells>
  <phoneticPr fontId="6" type="noConversion"/>
  <hyperlinks>
    <hyperlink ref="M20" location="'CONTENTS'!A1" display="CONTENTS!A1" xr:uid="{585BC076-966F-44F2-BEEB-9246881E5B31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orientation="landscape" r:id="rId1"/>
  <headerFooter alignWithMargins="0">
    <oddFooter>&amp;RPage  22_Sch3-10_OI_PN</oddFooter>
  </headerFooter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010EE1B-A2B4-445B-8870-34856AD60E77}">
          <x14:formula1>
            <xm:f>Sheet1!$A$1:$A$2</xm:f>
          </x14:formula1>
          <xm:sqref>D7:D16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E8B3-9C14-4277-A711-848FFCEC74D2}">
  <sheetPr codeName="Sheet19">
    <tabColor indexed="41"/>
  </sheetPr>
  <dimension ref="A1:H78"/>
  <sheetViews>
    <sheetView zoomScale="85" zoomScaleNormal="85" workbookViewId="0">
      <pane ySplit="5" topLeftCell="A22" activePane="bottomLeft" state="frozen"/>
      <selection pane="bottomLeft" activeCell="O66" sqref="O66"/>
    </sheetView>
  </sheetViews>
  <sheetFormatPr defaultColWidth="8.85546875" defaultRowHeight="12.75"/>
  <cols>
    <col min="1" max="1" width="3" customWidth="1"/>
    <col min="2" max="2" width="18.42578125" customWidth="1"/>
    <col min="3" max="3" width="16.140625" bestFit="1" customWidth="1"/>
    <col min="4" max="4" width="31.28515625" customWidth="1"/>
    <col min="5" max="8" width="14.7109375" customWidth="1"/>
  </cols>
  <sheetData>
    <row r="1" spans="1:8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</row>
    <row r="2" spans="1:8" ht="28.9" customHeight="1" thickBot="1">
      <c r="A2" s="1253" t="s">
        <v>1089</v>
      </c>
      <c r="B2" s="1254"/>
      <c r="C2" s="1254"/>
      <c r="D2" s="1254"/>
      <c r="E2" s="1254"/>
      <c r="F2" s="1254"/>
      <c r="G2" s="1255"/>
      <c r="H2" s="24"/>
    </row>
    <row r="3" spans="1:8" s="4" customFormat="1" ht="18" customHeight="1">
      <c r="A3" s="1427" t="s">
        <v>1090</v>
      </c>
      <c r="B3" s="1428"/>
      <c r="C3" s="1429" t="s">
        <v>1091</v>
      </c>
      <c r="D3" s="162" t="s">
        <v>1092</v>
      </c>
      <c r="E3" s="111" t="s">
        <v>1093</v>
      </c>
      <c r="F3" s="112" t="s">
        <v>703</v>
      </c>
      <c r="G3" s="1430" t="s">
        <v>619</v>
      </c>
    </row>
    <row r="4" spans="1:8" s="4" customFormat="1">
      <c r="A4" s="1427"/>
      <c r="B4" s="1428"/>
      <c r="C4" s="1429"/>
      <c r="D4" s="162" t="s">
        <v>1094</v>
      </c>
      <c r="E4" s="111" t="s">
        <v>784</v>
      </c>
      <c r="F4" s="112" t="s">
        <v>785</v>
      </c>
      <c r="G4" s="1430"/>
    </row>
    <row r="5" spans="1:8" s="4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</row>
    <row r="6" spans="1:8" s="4" customFormat="1">
      <c r="A6" s="102" t="s">
        <v>721</v>
      </c>
      <c r="B6" s="114"/>
      <c r="C6" s="114"/>
      <c r="D6" s="114"/>
      <c r="E6" s="27"/>
      <c r="F6" s="27"/>
      <c r="G6" s="163"/>
    </row>
    <row r="7" spans="1:8" s="4" customFormat="1">
      <c r="A7" s="102" t="s">
        <v>1095</v>
      </c>
      <c r="B7" s="114"/>
      <c r="C7" s="114"/>
      <c r="D7" s="114"/>
      <c r="E7" s="27"/>
      <c r="F7" s="27"/>
      <c r="G7" s="163"/>
    </row>
    <row r="8" spans="1:8">
      <c r="A8" s="107">
        <v>1</v>
      </c>
      <c r="D8" s="1"/>
      <c r="E8" s="26"/>
      <c r="F8" s="26"/>
      <c r="G8" s="134"/>
    </row>
    <row r="9" spans="1:8">
      <c r="A9" s="107">
        <f>+A8+1</f>
        <v>2</v>
      </c>
      <c r="B9" s="114"/>
      <c r="C9" s="114"/>
      <c r="D9" s="114"/>
      <c r="E9" s="26"/>
      <c r="F9" s="26"/>
      <c r="G9" s="134"/>
    </row>
    <row r="10" spans="1:8">
      <c r="A10" s="107">
        <f t="shared" ref="A10:A20" si="0">+A9+1</f>
        <v>3</v>
      </c>
      <c r="B10" s="114"/>
      <c r="C10" s="114"/>
      <c r="D10" s="114"/>
      <c r="E10" s="26"/>
      <c r="F10" s="26"/>
      <c r="G10" s="134"/>
    </row>
    <row r="11" spans="1:8">
      <c r="A11" s="107">
        <f t="shared" si="0"/>
        <v>4</v>
      </c>
      <c r="B11" s="114"/>
      <c r="C11" s="114"/>
      <c r="D11" s="114"/>
      <c r="E11" s="26"/>
      <c r="F11" s="26"/>
      <c r="G11" s="134"/>
    </row>
    <row r="12" spans="1:8">
      <c r="A12" s="107">
        <f t="shared" si="0"/>
        <v>5</v>
      </c>
      <c r="B12" s="114"/>
      <c r="C12" s="72"/>
      <c r="D12" s="72"/>
      <c r="E12" s="28"/>
      <c r="F12" s="28"/>
      <c r="G12" s="164"/>
    </row>
    <row r="13" spans="1:8">
      <c r="A13" s="85"/>
      <c r="B13" s="165" t="s">
        <v>681</v>
      </c>
      <c r="C13" s="114"/>
      <c r="D13" s="114"/>
      <c r="E13" s="196">
        <f>SUM(E8:E12)</f>
        <v>0</v>
      </c>
      <c r="F13" s="196">
        <f>SUM(F8:F12)</f>
        <v>0</v>
      </c>
      <c r="G13" s="134"/>
    </row>
    <row r="14" spans="1:8">
      <c r="A14" s="107"/>
      <c r="B14" s="114"/>
      <c r="C14" s="114"/>
      <c r="D14" s="114"/>
      <c r="E14" s="26"/>
      <c r="F14" s="26"/>
      <c r="G14" s="134"/>
    </row>
    <row r="15" spans="1:8">
      <c r="A15" s="116" t="s">
        <v>1096</v>
      </c>
      <c r="B15" s="114"/>
      <c r="C15" s="114"/>
      <c r="D15" s="114"/>
      <c r="E15" s="26"/>
      <c r="F15" s="26"/>
      <c r="G15" s="134"/>
    </row>
    <row r="16" spans="1:8">
      <c r="A16" s="107">
        <v>1</v>
      </c>
      <c r="B16" s="114"/>
      <c r="C16" s="114"/>
      <c r="D16" s="114"/>
      <c r="E16" s="26"/>
      <c r="F16" s="26"/>
      <c r="G16" s="134"/>
    </row>
    <row r="17" spans="1:7">
      <c r="A17" s="107">
        <v>2</v>
      </c>
      <c r="B17" s="114"/>
      <c r="C17" s="114"/>
      <c r="D17" s="114"/>
      <c r="E17" s="26"/>
      <c r="F17" s="26"/>
      <c r="G17" s="134"/>
    </row>
    <row r="18" spans="1:7">
      <c r="A18" s="107">
        <v>3</v>
      </c>
      <c r="B18" s="114"/>
      <c r="C18" s="114"/>
      <c r="D18" s="114"/>
      <c r="E18" s="26"/>
      <c r="F18" s="26"/>
      <c r="G18" s="134"/>
    </row>
    <row r="19" spans="1:7">
      <c r="A19" s="107">
        <f t="shared" si="0"/>
        <v>4</v>
      </c>
      <c r="B19" s="114"/>
      <c r="C19" s="114"/>
      <c r="D19" s="114"/>
      <c r="E19" s="26"/>
      <c r="F19" s="26"/>
      <c r="G19" s="134"/>
    </row>
    <row r="20" spans="1:7">
      <c r="A20" s="107">
        <f t="shared" si="0"/>
        <v>5</v>
      </c>
      <c r="B20" s="114"/>
      <c r="C20" s="72"/>
      <c r="D20" s="72"/>
      <c r="E20" s="28"/>
      <c r="F20" s="28"/>
      <c r="G20" s="164"/>
    </row>
    <row r="21" spans="1:7">
      <c r="A21" s="85"/>
      <c r="B21" s="165" t="s">
        <v>681</v>
      </c>
      <c r="E21" s="196">
        <f>SUM(E16:E20)</f>
        <v>0</v>
      </c>
      <c r="F21" s="196">
        <f>SUM(F16:F20)</f>
        <v>0</v>
      </c>
      <c r="G21" s="134"/>
    </row>
    <row r="22" spans="1:7">
      <c r="A22" s="85"/>
      <c r="D22" s="1"/>
      <c r="E22" s="26"/>
      <c r="F22" s="26"/>
      <c r="G22" s="134"/>
    </row>
    <row r="23" spans="1:7">
      <c r="A23" s="85"/>
      <c r="B23" s="1" t="s">
        <v>1097</v>
      </c>
      <c r="C23" s="707"/>
      <c r="D23" s="776"/>
      <c r="E23" s="763">
        <f>E13+E21</f>
        <v>0</v>
      </c>
      <c r="F23" s="763">
        <f>F13+F21</f>
        <v>0</v>
      </c>
      <c r="G23" s="777"/>
    </row>
    <row r="24" spans="1:7">
      <c r="A24" s="107"/>
      <c r="E24" s="26"/>
      <c r="F24" s="26"/>
      <c r="G24" s="134"/>
    </row>
    <row r="25" spans="1:7">
      <c r="A25" s="102" t="s">
        <v>724</v>
      </c>
      <c r="D25" s="1"/>
      <c r="E25" s="26"/>
      <c r="F25" s="26"/>
      <c r="G25" s="134"/>
    </row>
    <row r="26" spans="1:7">
      <c r="A26" s="102" t="s">
        <v>1095</v>
      </c>
      <c r="D26" s="1"/>
      <c r="E26" s="26"/>
      <c r="F26" s="26"/>
      <c r="G26" s="134"/>
    </row>
    <row r="27" spans="1:7">
      <c r="A27" s="107">
        <v>1</v>
      </c>
      <c r="B27" s="114" t="s">
        <v>1539</v>
      </c>
      <c r="C27" s="114">
        <v>21078055</v>
      </c>
      <c r="D27" s="114" t="s">
        <v>1540</v>
      </c>
      <c r="E27" s="929">
        <v>2904583</v>
      </c>
      <c r="F27" s="26"/>
      <c r="G27" s="134"/>
    </row>
    <row r="28" spans="1:7">
      <c r="A28" s="107">
        <f>+A27+1</f>
        <v>2</v>
      </c>
      <c r="B28" s="114" t="s">
        <v>1539</v>
      </c>
      <c r="C28" s="114">
        <v>21078079</v>
      </c>
      <c r="D28" s="114" t="s">
        <v>1541</v>
      </c>
      <c r="E28" s="929">
        <v>49435000</v>
      </c>
      <c r="F28" s="26"/>
      <c r="G28" s="134"/>
    </row>
    <row r="29" spans="1:7">
      <c r="A29" s="107">
        <f t="shared" ref="A29:A39" si="1">+A28+1</f>
        <v>3</v>
      </c>
      <c r="B29" s="114"/>
      <c r="C29" s="114"/>
      <c r="D29" s="114"/>
      <c r="E29" s="26"/>
      <c r="F29" s="26"/>
      <c r="G29" s="134"/>
    </row>
    <row r="30" spans="1:7">
      <c r="A30" s="107">
        <f t="shared" si="1"/>
        <v>4</v>
      </c>
      <c r="B30" s="114"/>
      <c r="C30" s="114"/>
      <c r="D30" s="114"/>
      <c r="E30" s="26"/>
      <c r="F30" s="26"/>
      <c r="G30" s="134"/>
    </row>
    <row r="31" spans="1:7">
      <c r="A31" s="107">
        <f t="shared" si="1"/>
        <v>5</v>
      </c>
      <c r="B31" s="114"/>
      <c r="C31" s="72"/>
      <c r="D31" s="72"/>
      <c r="E31" s="28"/>
      <c r="F31" s="28"/>
      <c r="G31" s="164"/>
    </row>
    <row r="32" spans="1:7">
      <c r="A32" s="85"/>
      <c r="B32" s="165" t="s">
        <v>681</v>
      </c>
      <c r="C32" s="114"/>
      <c r="D32" s="114"/>
      <c r="E32" s="930">
        <f>SUM(E27:E31)</f>
        <v>52339583</v>
      </c>
      <c r="F32" s="196">
        <f>SUM(F27:F31)</f>
        <v>0</v>
      </c>
      <c r="G32" s="134"/>
    </row>
    <row r="33" spans="1:7">
      <c r="A33" s="107"/>
      <c r="B33" s="114"/>
      <c r="C33" s="114"/>
      <c r="D33" s="114"/>
      <c r="E33" s="929"/>
      <c r="F33" s="26"/>
      <c r="G33" s="134"/>
    </row>
    <row r="34" spans="1:7">
      <c r="A34" s="116" t="s">
        <v>1096</v>
      </c>
      <c r="B34" s="114"/>
      <c r="C34" s="114"/>
      <c r="D34" s="114"/>
      <c r="E34" s="929"/>
      <c r="F34" s="26"/>
      <c r="G34" s="134"/>
    </row>
    <row r="35" spans="1:7">
      <c r="A35" s="107">
        <v>1</v>
      </c>
      <c r="B35" s="114"/>
      <c r="C35" s="114"/>
      <c r="D35" s="114"/>
      <c r="E35" s="929"/>
      <c r="F35" s="26"/>
      <c r="G35" s="134"/>
    </row>
    <row r="36" spans="1:7">
      <c r="A36" s="107">
        <f t="shared" si="1"/>
        <v>2</v>
      </c>
      <c r="B36" s="114"/>
      <c r="C36" s="114"/>
      <c r="D36" s="114"/>
      <c r="E36" s="929"/>
      <c r="F36" s="26"/>
      <c r="G36" s="134"/>
    </row>
    <row r="37" spans="1:7">
      <c r="A37" s="107">
        <f t="shared" si="1"/>
        <v>3</v>
      </c>
      <c r="B37" s="114"/>
      <c r="C37" s="114"/>
      <c r="D37" s="114"/>
      <c r="E37" s="929"/>
      <c r="F37" s="26"/>
      <c r="G37" s="134"/>
    </row>
    <row r="38" spans="1:7">
      <c r="A38" s="107">
        <f t="shared" si="1"/>
        <v>4</v>
      </c>
      <c r="B38" s="114"/>
      <c r="C38" s="114"/>
      <c r="D38" s="114"/>
      <c r="E38" s="929"/>
      <c r="F38" s="26"/>
      <c r="G38" s="134"/>
    </row>
    <row r="39" spans="1:7">
      <c r="A39" s="107">
        <f t="shared" si="1"/>
        <v>5</v>
      </c>
      <c r="B39" s="114"/>
      <c r="C39" s="72"/>
      <c r="D39" s="72"/>
      <c r="E39" s="931"/>
      <c r="F39" s="28"/>
      <c r="G39" s="164"/>
    </row>
    <row r="40" spans="1:7">
      <c r="A40" s="85"/>
      <c r="B40" s="165" t="s">
        <v>681</v>
      </c>
      <c r="C40" s="114"/>
      <c r="D40" s="114"/>
      <c r="E40" s="930">
        <f>SUM(E35:E39)</f>
        <v>0</v>
      </c>
      <c r="F40" s="196">
        <f>SUM(F35:F39)</f>
        <v>0</v>
      </c>
      <c r="G40" s="134"/>
    </row>
    <row r="41" spans="1:7">
      <c r="A41" s="107"/>
      <c r="B41" s="114"/>
      <c r="C41" s="114"/>
      <c r="D41" s="114"/>
      <c r="E41" s="929"/>
      <c r="F41" s="26"/>
      <c r="G41" s="134"/>
    </row>
    <row r="42" spans="1:7">
      <c r="A42" s="85"/>
      <c r="B42" s="1" t="s">
        <v>1098</v>
      </c>
      <c r="C42" s="707"/>
      <c r="D42" s="776"/>
      <c r="E42" s="932">
        <f>E32+E40</f>
        <v>52339583</v>
      </c>
      <c r="F42" s="763">
        <f>F32+F40</f>
        <v>0</v>
      </c>
      <c r="G42" s="777"/>
    </row>
    <row r="43" spans="1:7">
      <c r="A43" s="107"/>
      <c r="B43" s="114"/>
      <c r="C43" s="114"/>
      <c r="D43" s="114"/>
      <c r="E43" s="929"/>
      <c r="F43" s="26"/>
      <c r="G43" s="134"/>
    </row>
    <row r="44" spans="1:7">
      <c r="A44" s="102" t="s">
        <v>725</v>
      </c>
      <c r="B44" s="114"/>
      <c r="C44" s="114"/>
      <c r="D44" s="114"/>
      <c r="E44" s="929"/>
      <c r="F44" s="26"/>
      <c r="G44" s="134"/>
    </row>
    <row r="45" spans="1:7">
      <c r="A45" s="102" t="s">
        <v>1095</v>
      </c>
      <c r="B45" s="114"/>
      <c r="C45" s="114"/>
      <c r="D45" s="114"/>
      <c r="E45" s="929"/>
      <c r="F45" s="26"/>
      <c r="G45" s="134"/>
    </row>
    <row r="46" spans="1:7">
      <c r="A46" s="107">
        <v>1</v>
      </c>
      <c r="B46" s="114" t="s">
        <v>1539</v>
      </c>
      <c r="C46" s="114">
        <v>21078056</v>
      </c>
      <c r="D46" s="114" t="s">
        <v>1542</v>
      </c>
      <c r="E46" s="929">
        <v>3837068</v>
      </c>
      <c r="F46" s="26"/>
      <c r="G46" s="134"/>
    </row>
    <row r="47" spans="1:7">
      <c r="A47" s="107">
        <f>+A46+1</f>
        <v>2</v>
      </c>
      <c r="B47" s="114" t="s">
        <v>1539</v>
      </c>
      <c r="C47" s="114">
        <v>21078082</v>
      </c>
      <c r="D47" s="114" t="s">
        <v>1543</v>
      </c>
      <c r="E47" s="929">
        <v>12314853</v>
      </c>
      <c r="F47" s="26"/>
      <c r="G47" s="134"/>
    </row>
    <row r="48" spans="1:7">
      <c r="A48" s="107">
        <f t="shared" ref="A48:A58" si="2">+A47+1</f>
        <v>3</v>
      </c>
      <c r="B48" s="114"/>
      <c r="C48" s="114"/>
      <c r="D48" s="114"/>
      <c r="E48" s="929"/>
      <c r="F48" s="26"/>
      <c r="G48" s="134"/>
    </row>
    <row r="49" spans="1:7">
      <c r="A49" s="107">
        <f t="shared" si="2"/>
        <v>4</v>
      </c>
      <c r="B49" s="114"/>
      <c r="C49" s="114"/>
      <c r="D49" s="114"/>
      <c r="E49" s="929"/>
      <c r="F49" s="26"/>
      <c r="G49" s="134"/>
    </row>
    <row r="50" spans="1:7">
      <c r="A50" s="107">
        <f t="shared" si="2"/>
        <v>5</v>
      </c>
      <c r="B50" s="114"/>
      <c r="C50" s="72"/>
      <c r="D50" s="72"/>
      <c r="E50" s="931"/>
      <c r="F50" s="28"/>
      <c r="G50" s="164"/>
    </row>
    <row r="51" spans="1:7">
      <c r="A51" s="85"/>
      <c r="B51" s="165" t="s">
        <v>681</v>
      </c>
      <c r="C51" s="114"/>
      <c r="D51" s="114"/>
      <c r="E51" s="930">
        <f>SUM(E46:E50)</f>
        <v>16151921</v>
      </c>
      <c r="F51" s="196">
        <f>SUM(F46:F50)</f>
        <v>0</v>
      </c>
      <c r="G51" s="134"/>
    </row>
    <row r="52" spans="1:7">
      <c r="A52" s="107"/>
      <c r="B52" s="114"/>
      <c r="C52" s="114"/>
      <c r="D52" s="114"/>
      <c r="E52" s="929"/>
      <c r="F52" s="26"/>
      <c r="G52" s="134"/>
    </row>
    <row r="53" spans="1:7">
      <c r="A53" s="116" t="s">
        <v>1096</v>
      </c>
      <c r="B53" s="114"/>
      <c r="C53" s="114"/>
      <c r="D53" s="114"/>
      <c r="E53" s="929"/>
      <c r="F53" s="26"/>
      <c r="G53" s="134"/>
    </row>
    <row r="54" spans="1:7">
      <c r="A54" s="107">
        <v>1</v>
      </c>
      <c r="B54" s="114"/>
      <c r="C54" s="114"/>
      <c r="D54" s="114"/>
      <c r="E54" s="929"/>
      <c r="F54" s="26"/>
      <c r="G54" s="134"/>
    </row>
    <row r="55" spans="1:7">
      <c r="A55" s="107">
        <f t="shared" si="2"/>
        <v>2</v>
      </c>
      <c r="B55" s="114"/>
      <c r="C55" s="114"/>
      <c r="D55" s="114"/>
      <c r="E55" s="929"/>
      <c r="F55" s="26"/>
      <c r="G55" s="134"/>
    </row>
    <row r="56" spans="1:7">
      <c r="A56" s="107">
        <f t="shared" si="2"/>
        <v>3</v>
      </c>
      <c r="B56" s="114"/>
      <c r="C56" s="114"/>
      <c r="D56" s="114"/>
      <c r="E56" s="929"/>
      <c r="F56" s="26"/>
      <c r="G56" s="134"/>
    </row>
    <row r="57" spans="1:7">
      <c r="A57" s="107">
        <f t="shared" si="2"/>
        <v>4</v>
      </c>
      <c r="B57" s="114"/>
      <c r="C57" s="114"/>
      <c r="D57" s="114"/>
      <c r="E57" s="929"/>
      <c r="F57" s="26"/>
      <c r="G57" s="134"/>
    </row>
    <row r="58" spans="1:7">
      <c r="A58" s="107">
        <f t="shared" si="2"/>
        <v>5</v>
      </c>
      <c r="C58" s="36"/>
      <c r="D58" s="36"/>
      <c r="E58" s="931"/>
      <c r="F58" s="28"/>
      <c r="G58" s="164"/>
    </row>
    <row r="59" spans="1:7">
      <c r="A59" s="85"/>
      <c r="B59" s="165" t="s">
        <v>681</v>
      </c>
      <c r="E59" s="930">
        <f>SUM(E54:E58)</f>
        <v>0</v>
      </c>
      <c r="F59" s="196">
        <f>SUM(F54:F58)</f>
        <v>0</v>
      </c>
      <c r="G59" s="134"/>
    </row>
    <row r="60" spans="1:7">
      <c r="A60" s="107"/>
      <c r="E60" s="929"/>
      <c r="F60" s="26"/>
      <c r="G60" s="134"/>
    </row>
    <row r="61" spans="1:7">
      <c r="A61" s="85"/>
      <c r="B61" s="1" t="s">
        <v>1099</v>
      </c>
      <c r="C61" s="707"/>
      <c r="D61" s="776"/>
      <c r="E61" s="932">
        <f>E51+E59</f>
        <v>16151921</v>
      </c>
      <c r="F61" s="763">
        <f>F51+F59</f>
        <v>0</v>
      </c>
      <c r="G61" s="777"/>
    </row>
    <row r="62" spans="1:7" s="190" customFormat="1">
      <c r="A62" s="85"/>
      <c r="B62" s="1"/>
      <c r="C62"/>
      <c r="D62" s="1"/>
      <c r="E62" s="933"/>
      <c r="F62" s="562"/>
      <c r="G62" s="563"/>
    </row>
    <row r="63" spans="1:7">
      <c r="A63" s="102" t="s">
        <v>1100</v>
      </c>
      <c r="B63" s="1"/>
      <c r="E63" s="933"/>
      <c r="F63" s="562"/>
      <c r="G63" s="563"/>
    </row>
    <row r="64" spans="1:7">
      <c r="A64" s="302">
        <v>1</v>
      </c>
      <c r="B64" s="1"/>
      <c r="E64" s="933"/>
      <c r="F64" s="562"/>
      <c r="G64" s="563"/>
    </row>
    <row r="65" spans="1:7">
      <c r="A65" s="302">
        <v>2</v>
      </c>
      <c r="B65" s="1"/>
      <c r="E65" s="933"/>
      <c r="F65" s="562"/>
      <c r="G65" s="134"/>
    </row>
    <row r="66" spans="1:7">
      <c r="A66" s="302">
        <v>3</v>
      </c>
      <c r="B66" s="1"/>
      <c r="E66" s="933"/>
      <c r="F66" s="562"/>
      <c r="G66" s="134"/>
    </row>
    <row r="67" spans="1:7">
      <c r="A67" s="85"/>
      <c r="B67" s="1" t="s">
        <v>1101</v>
      </c>
      <c r="C67" s="707"/>
      <c r="D67" s="776"/>
      <c r="E67" s="934">
        <f>SUM(E64:E66)</f>
        <v>0</v>
      </c>
      <c r="F67" s="725">
        <f>SUM(F64:F66)</f>
        <v>0</v>
      </c>
      <c r="G67" s="778"/>
    </row>
    <row r="68" spans="1:7" s="190" customFormat="1">
      <c r="A68" s="85"/>
      <c r="B68" s="165"/>
      <c r="C68"/>
      <c r="D68"/>
      <c r="E68" s="933"/>
      <c r="F68" s="562"/>
      <c r="G68" s="563"/>
    </row>
    <row r="69" spans="1:7" ht="13.5" thickBot="1">
      <c r="A69" s="85"/>
      <c r="B69" s="1" t="s">
        <v>726</v>
      </c>
      <c r="C69" s="566"/>
      <c r="D69" s="566"/>
      <c r="E69" s="948">
        <f>SUM(E23,E42,E61,E67)</f>
        <v>68491504</v>
      </c>
      <c r="F69" s="290">
        <f>SUM(F23,F42,F61,F67)</f>
        <v>0</v>
      </c>
      <c r="G69" s="567"/>
    </row>
    <row r="70" spans="1:7" ht="6.75" customHeight="1">
      <c r="A70" s="90"/>
      <c r="B70" s="91"/>
      <c r="C70" s="91"/>
      <c r="D70" s="91"/>
      <c r="E70" s="564"/>
      <c r="F70" s="564"/>
      <c r="G70" s="565"/>
    </row>
    <row r="71" spans="1:7">
      <c r="E71" s="19"/>
      <c r="F71" s="19"/>
      <c r="G71" s="19"/>
    </row>
    <row r="72" spans="1:7">
      <c r="A72" s="70" t="s">
        <v>1102</v>
      </c>
      <c r="E72" s="19"/>
      <c r="F72" s="19"/>
      <c r="G72" s="82" t="s">
        <v>101</v>
      </c>
    </row>
    <row r="73" spans="1:7">
      <c r="E73" s="19"/>
      <c r="F73" s="19"/>
      <c r="G73" s="19"/>
    </row>
    <row r="74" spans="1:7">
      <c r="B74" s="418" t="s">
        <v>509</v>
      </c>
      <c r="E74" s="19"/>
      <c r="F74" s="19"/>
      <c r="G74" s="19"/>
    </row>
    <row r="75" spans="1:7">
      <c r="A75" s="71">
        <v>1</v>
      </c>
      <c r="B75" s="71" t="str">
        <f>'3-10 CA-OI'!B23</f>
        <v>A "Not Applicable," “N/A,” "NONE," or "NlL" phrase should be indicated in the schedules or sheets that do not apply or are not suitable to the Company. </v>
      </c>
      <c r="E75" s="19"/>
      <c r="F75" s="19"/>
      <c r="G75" s="19"/>
    </row>
    <row r="76" spans="1:7">
      <c r="A76" s="71">
        <v>2</v>
      </c>
      <c r="B76" s="71" t="str">
        <f>'3-10 CA-OI'!B24</f>
        <v>Any schedule not in accordance with the prescribed format, wrong data entry, missing details, information, and incomplete information/s shall be subject to penalties as specified under CL 2014-15.</v>
      </c>
      <c r="E76" s="19"/>
      <c r="F76" s="19"/>
      <c r="G76" s="19"/>
    </row>
    <row r="77" spans="1:7">
      <c r="A77" s="71">
        <v>3</v>
      </c>
      <c r="B77" s="71" t="s">
        <v>841</v>
      </c>
    </row>
    <row r="78" spans="1:7">
      <c r="A78" s="71"/>
      <c r="B78" s="71" t="s">
        <v>1103</v>
      </c>
    </row>
  </sheetData>
  <mergeCells count="6">
    <mergeCell ref="A3:B4"/>
    <mergeCell ref="C3:C4"/>
    <mergeCell ref="G3:G4"/>
    <mergeCell ref="A5:B5"/>
    <mergeCell ref="A1:H1"/>
    <mergeCell ref="A2:G2"/>
  </mergeCells>
  <phoneticPr fontId="6" type="noConversion"/>
  <hyperlinks>
    <hyperlink ref="G72" location="'CONTENTS'!A1" display="CONTENTS!A1" xr:uid="{44CCE63D-0532-4D8A-B0D7-88C4F544C126}"/>
  </hyperlinks>
  <printOptions horizontalCentered="1" gridLines="1"/>
  <pageMargins left="0.23622047244094491" right="0.23622047244094491" top="1.4960629921259843" bottom="0.98425196850393704" header="0.51181102362204722" footer="0.51181102362204722"/>
  <pageSetup paperSize="14" scale="110" orientation="landscape" r:id="rId1"/>
  <headerFooter alignWithMargins="0">
    <oddFooter>&amp;RPage 23_SCh3-11_Rec Trustee_PN</oddFooter>
  </headerFooter>
  <customProperties>
    <customPr name="_pios_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tabColor indexed="41"/>
  </sheetPr>
  <dimension ref="A1:H27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47" sqref="H47"/>
    </sheetView>
  </sheetViews>
  <sheetFormatPr defaultColWidth="8.85546875" defaultRowHeight="12.75"/>
  <cols>
    <col min="1" max="1" width="3.7109375" customWidth="1"/>
    <col min="2" max="2" width="29.7109375" customWidth="1"/>
    <col min="3" max="8" width="14.7109375" customWidth="1"/>
  </cols>
  <sheetData>
    <row r="1" spans="1:8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</row>
    <row r="2" spans="1:8" ht="29.45" customHeight="1" thickBot="1">
      <c r="A2" s="1253" t="s">
        <v>1104</v>
      </c>
      <c r="B2" s="1254"/>
      <c r="C2" s="1254"/>
      <c r="D2" s="1254"/>
      <c r="E2" s="1254"/>
      <c r="F2" s="1254"/>
      <c r="G2" s="1254"/>
      <c r="H2" s="1255"/>
    </row>
    <row r="3" spans="1:8" ht="21" customHeight="1">
      <c r="A3" s="1387" t="s">
        <v>1105</v>
      </c>
      <c r="B3" s="1234"/>
      <c r="C3" s="769" t="s">
        <v>774</v>
      </c>
      <c r="D3" s="1247" t="s">
        <v>836</v>
      </c>
      <c r="E3" s="1332"/>
      <c r="F3" s="1246" t="s">
        <v>1106</v>
      </c>
      <c r="G3" s="1247"/>
      <c r="H3" s="633" t="s">
        <v>776</v>
      </c>
    </row>
    <row r="4" spans="1:8" ht="12.75" customHeight="1">
      <c r="A4" s="1261"/>
      <c r="B4" s="1237"/>
      <c r="C4" s="94" t="s">
        <v>1107</v>
      </c>
      <c r="D4" s="1262" t="s">
        <v>785</v>
      </c>
      <c r="E4" s="1262" t="s">
        <v>784</v>
      </c>
      <c r="F4" s="1262" t="s">
        <v>785</v>
      </c>
      <c r="G4" s="1262" t="s">
        <v>784</v>
      </c>
      <c r="H4" s="1432" t="s">
        <v>783</v>
      </c>
    </row>
    <row r="5" spans="1:8" ht="12.75" customHeight="1">
      <c r="A5" s="1261"/>
      <c r="B5" s="1237"/>
      <c r="C5" s="245" t="s">
        <v>1108</v>
      </c>
      <c r="D5" s="1263"/>
      <c r="E5" s="1263"/>
      <c r="F5" s="1263"/>
      <c r="G5" s="1263"/>
      <c r="H5" s="1432"/>
    </row>
    <row r="6" spans="1:8" ht="12.75" customHeight="1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73" t="s">
        <v>669</v>
      </c>
      <c r="H6" s="613" t="s">
        <v>1109</v>
      </c>
    </row>
    <row r="7" spans="1:8">
      <c r="A7" s="145" t="s">
        <v>133</v>
      </c>
      <c r="B7" s="165" t="s">
        <v>1110</v>
      </c>
      <c r="C7" s="929">
        <f>'3-1 CA-GS'!R26</f>
        <v>14870000</v>
      </c>
      <c r="D7" s="908">
        <f>'3-1 CA-GS'!T26</f>
        <v>3000701.39</v>
      </c>
      <c r="E7" s="908">
        <f>'3-1 CA-GS'!S26</f>
        <v>3000701.39</v>
      </c>
      <c r="F7" s="929"/>
      <c r="G7" s="908"/>
      <c r="H7" s="1075">
        <f t="shared" ref="H7:H14" si="0">C7-F7+G7+D7-E7</f>
        <v>14870000</v>
      </c>
    </row>
    <row r="8" spans="1:8" ht="12.75" customHeight="1">
      <c r="A8" s="145" t="s">
        <v>136</v>
      </c>
      <c r="B8" s="165" t="s">
        <v>1111</v>
      </c>
      <c r="C8" s="929">
        <f>'3-5 CA-CB'!R17</f>
        <v>0</v>
      </c>
      <c r="D8" s="908">
        <f>'3-5 CA-CB'!T17</f>
        <v>0</v>
      </c>
      <c r="E8" s="908">
        <f>'3-5 CA-CB'!S17</f>
        <v>0</v>
      </c>
      <c r="F8" s="929"/>
      <c r="G8" s="908"/>
      <c r="H8" s="1075">
        <f t="shared" si="0"/>
        <v>0</v>
      </c>
    </row>
    <row r="9" spans="1:8">
      <c r="A9" s="145" t="s">
        <v>138</v>
      </c>
      <c r="B9" t="s">
        <v>1112</v>
      </c>
      <c r="C9" s="929">
        <f>'3-8 CA-S'!Q31</f>
        <v>0</v>
      </c>
      <c r="D9" s="908">
        <f>'3-8 CA-S'!S31</f>
        <v>0</v>
      </c>
      <c r="E9" s="908">
        <f>'3-8 CA-S'!R31</f>
        <v>0</v>
      </c>
      <c r="F9" s="929"/>
      <c r="G9" s="908"/>
      <c r="H9" s="1075">
        <f t="shared" si="0"/>
        <v>0</v>
      </c>
    </row>
    <row r="10" spans="1:8">
      <c r="A10" s="145" t="s">
        <v>738</v>
      </c>
      <c r="B10" t="s">
        <v>1113</v>
      </c>
      <c r="C10" s="929">
        <f>'3-9 CA-RE'!L27</f>
        <v>0</v>
      </c>
      <c r="D10" s="908">
        <f>'3-9 CA-RE'!N27</f>
        <v>0</v>
      </c>
      <c r="E10" s="908">
        <f>'3-9 CA-RE'!M27</f>
        <v>0</v>
      </c>
      <c r="F10" s="929"/>
      <c r="G10" s="908"/>
      <c r="H10" s="1075">
        <f t="shared" si="0"/>
        <v>0</v>
      </c>
    </row>
    <row r="11" spans="1:8">
      <c r="A11" s="145" t="s">
        <v>739</v>
      </c>
      <c r="B11" t="s">
        <v>1114</v>
      </c>
      <c r="C11" s="929">
        <f>'3-7 CA-PL'!M32</f>
        <v>0</v>
      </c>
      <c r="D11" s="908">
        <f>'3-6 CA-ML'!Q27</f>
        <v>0</v>
      </c>
      <c r="E11" s="908">
        <f>'3-6 CA-ML'!P27</f>
        <v>0</v>
      </c>
      <c r="F11" s="929"/>
      <c r="G11" s="908"/>
      <c r="H11" s="1075">
        <f t="shared" si="0"/>
        <v>0</v>
      </c>
    </row>
    <row r="12" spans="1:8">
      <c r="A12" s="145" t="s">
        <v>740</v>
      </c>
      <c r="B12" t="s">
        <v>1115</v>
      </c>
      <c r="C12" s="929">
        <f>'3-7 CA-PL'!M32</f>
        <v>0</v>
      </c>
      <c r="D12" s="908">
        <f>'3-7 CA-PL'!O32</f>
        <v>0</v>
      </c>
      <c r="E12" s="908">
        <f>'3-7 CA-PL'!N32</f>
        <v>0</v>
      </c>
      <c r="F12" s="929"/>
      <c r="G12" s="908"/>
      <c r="H12" s="1075">
        <f t="shared" si="0"/>
        <v>0</v>
      </c>
    </row>
    <row r="13" spans="1:8">
      <c r="A13" s="145" t="s">
        <v>741</v>
      </c>
      <c r="B13" t="s">
        <v>1116</v>
      </c>
      <c r="C13" s="929">
        <f>'3-4 CA-STI'!K14</f>
        <v>0</v>
      </c>
      <c r="D13" s="908">
        <f>'3-4 CA-STI'!M14</f>
        <v>0</v>
      </c>
      <c r="E13" s="908">
        <f>'3-4 CA-STI'!L14</f>
        <v>0</v>
      </c>
      <c r="F13" s="929"/>
      <c r="G13" s="908"/>
      <c r="H13" s="1075">
        <f>C13-F13+G13+D13-E13</f>
        <v>0</v>
      </c>
    </row>
    <row r="14" spans="1:8">
      <c r="A14" s="145" t="s">
        <v>742</v>
      </c>
      <c r="B14" t="s">
        <v>1117</v>
      </c>
      <c r="C14" s="929">
        <f>'3-10 CA-OI'!J17</f>
        <v>0</v>
      </c>
      <c r="D14" s="908">
        <f>'3-10 CA-OI'!L17</f>
        <v>0</v>
      </c>
      <c r="E14" s="908">
        <f>'3-10 CA-OI'!K17</f>
        <v>0</v>
      </c>
      <c r="F14" s="929"/>
      <c r="G14" s="908"/>
      <c r="H14" s="1075">
        <f t="shared" si="0"/>
        <v>0</v>
      </c>
    </row>
    <row r="15" spans="1:8">
      <c r="A15" s="145" t="s">
        <v>743</v>
      </c>
      <c r="B15" t="s">
        <v>1118</v>
      </c>
      <c r="C15" s="929">
        <f>'3-2 CA-COH CIB '!O86</f>
        <v>1543442.3900000027</v>
      </c>
      <c r="D15" s="908">
        <f>'3-2 CA-COH CIB '!Q86</f>
        <v>22935</v>
      </c>
      <c r="E15" s="908">
        <f>'3-2 CA-COH CIB '!P86</f>
        <v>9386.6599999999926</v>
      </c>
      <c r="F15" s="929"/>
      <c r="G15" s="908"/>
      <c r="H15" s="1075">
        <f>C15-F15+G15+D15-E15</f>
        <v>1556990.7300000028</v>
      </c>
    </row>
    <row r="16" spans="1:8">
      <c r="A16" s="85"/>
      <c r="B16" t="s">
        <v>1119</v>
      </c>
      <c r="C16" s="929"/>
      <c r="D16" s="908"/>
      <c r="E16" s="908"/>
      <c r="F16" s="929"/>
      <c r="G16" s="908"/>
      <c r="H16" s="1076"/>
    </row>
    <row r="17" spans="1:8">
      <c r="A17" s="145" t="s">
        <v>744</v>
      </c>
      <c r="C17" s="929"/>
      <c r="D17" s="908"/>
      <c r="E17" s="908"/>
      <c r="F17" s="929"/>
      <c r="G17" s="908"/>
      <c r="H17" s="1075">
        <f>C17-F17+G17+D17-E17</f>
        <v>0</v>
      </c>
    </row>
    <row r="18" spans="1:8">
      <c r="A18" s="145" t="s">
        <v>745</v>
      </c>
      <c r="B18" s="86"/>
      <c r="C18" s="929"/>
      <c r="D18" s="908"/>
      <c r="E18" s="908"/>
      <c r="F18" s="929"/>
      <c r="G18" s="908"/>
      <c r="H18" s="1075">
        <f>C18-F18+G18+D18-E18</f>
        <v>0</v>
      </c>
    </row>
    <row r="19" spans="1:8">
      <c r="A19" s="145" t="s">
        <v>746</v>
      </c>
      <c r="B19" s="86"/>
      <c r="C19" s="931"/>
      <c r="D19" s="908"/>
      <c r="E19" s="908"/>
      <c r="F19" s="929"/>
      <c r="G19" s="908"/>
      <c r="H19" s="1075">
        <f>C19-F19+G19+D19-E19</f>
        <v>0</v>
      </c>
    </row>
    <row r="20" spans="1:8">
      <c r="A20" s="1431" t="s">
        <v>315</v>
      </c>
      <c r="B20" s="1356"/>
      <c r="C20" s="948">
        <f>SUM(C7:C19)</f>
        <v>16413442.390000002</v>
      </c>
      <c r="D20" s="948">
        <f>SUM(D7:D19)</f>
        <v>3023636.39</v>
      </c>
      <c r="E20" s="948">
        <f>SUM(E7:E19)</f>
        <v>3010088.0500000003</v>
      </c>
      <c r="F20" s="948">
        <f t="shared" ref="F20:G20" si="1">SUM(F7:F19)</f>
        <v>0</v>
      </c>
      <c r="G20" s="948">
        <f t="shared" si="1"/>
        <v>0</v>
      </c>
      <c r="H20" s="1094">
        <f>SUM(H7:H19)</f>
        <v>16426990.730000002</v>
      </c>
    </row>
    <row r="21" spans="1:8" ht="9" customHeight="1">
      <c r="A21" s="90"/>
      <c r="B21" s="91"/>
      <c r="C21" s="1077"/>
      <c r="D21" s="1077"/>
      <c r="E21" s="1077"/>
      <c r="F21" s="1077"/>
      <c r="G21" s="1077"/>
      <c r="H21" s="1078"/>
    </row>
    <row r="22" spans="1:8">
      <c r="A22" s="70"/>
    </row>
    <row r="23" spans="1:8">
      <c r="H23" s="82" t="s">
        <v>101</v>
      </c>
    </row>
    <row r="24" spans="1:8">
      <c r="B24" s="418" t="s">
        <v>509</v>
      </c>
    </row>
    <row r="25" spans="1:8">
      <c r="A25" s="71">
        <v>1</v>
      </c>
      <c r="B25" s="71" t="str">
        <f>'3-11 CA-REC TRUSTEE'!B75</f>
        <v>A "Not Applicable," “N/A,” "NONE," or "NlL" phrase should be indicated in the schedules or sheets that do not apply or are not suitable to the Company. </v>
      </c>
    </row>
    <row r="26" spans="1:8">
      <c r="A26" s="71">
        <v>2</v>
      </c>
      <c r="B26" s="71" t="str">
        <f>'3-11 CA-REC TRUSTEE'!B76</f>
        <v>Any schedule not in accordance with the prescribed format, wrong data entry, missing details, information, and incomplete information/s shall be subject to penalties as specified under CL 2014-15.</v>
      </c>
    </row>
    <row r="27" spans="1:8">
      <c r="A27" s="71">
        <v>2</v>
      </c>
      <c r="B27" s="71" t="s">
        <v>1120</v>
      </c>
    </row>
  </sheetData>
  <mergeCells count="12">
    <mergeCell ref="E4:E5"/>
    <mergeCell ref="A1:H1"/>
    <mergeCell ref="A2:H2"/>
    <mergeCell ref="A6:B6"/>
    <mergeCell ref="A20:B20"/>
    <mergeCell ref="F3:G3"/>
    <mergeCell ref="D3:E3"/>
    <mergeCell ref="D4:D5"/>
    <mergeCell ref="A3:B5"/>
    <mergeCell ref="F4:F5"/>
    <mergeCell ref="G4:G5"/>
    <mergeCell ref="H4:H5"/>
  </mergeCells>
  <phoneticPr fontId="6" type="noConversion"/>
  <hyperlinks>
    <hyperlink ref="H23" location="'CONTENTS'!A1" display="CONTENTS!A1" xr:uid="{EA4D2038-B1E7-4C6E-A9F6-ED62207F989D}"/>
  </hyperlinks>
  <printOptions horizontalCentered="1" gridLines="1"/>
  <pageMargins left="0.23622047244094491" right="0.23622047244094491" top="1.4960629921259843" bottom="0.98425196850393704" header="0.51181102362204722" footer="0.51181102362204722"/>
  <pageSetup paperSize="14" scale="110" orientation="landscape" r:id="rId1"/>
  <headerFooter alignWithMargins="0">
    <oddFooter>&amp;RPage 24_SCh3-12_AII_PN</oddFooter>
  </headerFooter>
  <customProperties>
    <customPr name="_pios_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indexed="41"/>
  </sheetPr>
  <dimension ref="A1:L44"/>
  <sheetViews>
    <sheetView zoomScale="85" zoomScaleNormal="85" workbookViewId="0">
      <pane ySplit="6" topLeftCell="A7" activePane="bottomLeft" state="frozen"/>
      <selection sqref="A1:IV1"/>
      <selection pane="bottomLeft" activeCell="K49" sqref="K49"/>
    </sheetView>
  </sheetViews>
  <sheetFormatPr defaultColWidth="9.140625" defaultRowHeight="12.75"/>
  <cols>
    <col min="1" max="1" width="3.7109375" style="2" customWidth="1"/>
    <col min="2" max="2" width="30.7109375" style="2" customWidth="1"/>
    <col min="3" max="3" width="11.7109375" style="2" customWidth="1"/>
    <col min="4" max="4" width="15.7109375" style="2" customWidth="1"/>
    <col min="5" max="5" width="13.42578125" style="2" customWidth="1"/>
    <col min="6" max="6" width="14.7109375" style="2" customWidth="1"/>
    <col min="7" max="7" width="13.42578125" style="2" customWidth="1"/>
    <col min="8" max="11" width="14.7109375" style="2" customWidth="1"/>
    <col min="12" max="12" width="25.7109375" style="2" customWidth="1"/>
    <col min="13" max="16384" width="9.140625" style="2"/>
  </cols>
  <sheetData>
    <row r="1" spans="1:12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</row>
    <row r="2" spans="1:12" ht="29.45" customHeight="1" thickBot="1">
      <c r="A2" s="1253" t="s">
        <v>1121</v>
      </c>
      <c r="B2" s="1253"/>
      <c r="C2" s="1253"/>
      <c r="D2" s="1253"/>
      <c r="E2" s="1253"/>
      <c r="F2" s="1253"/>
      <c r="G2" s="1253"/>
      <c r="H2" s="1253"/>
      <c r="I2" s="1253"/>
      <c r="J2" s="1253"/>
      <c r="K2" s="1253"/>
      <c r="L2" s="1433"/>
    </row>
    <row r="3" spans="1:12" s="3" customFormat="1" ht="18" customHeight="1">
      <c r="A3" s="1261" t="s">
        <v>1122</v>
      </c>
      <c r="B3" s="1261"/>
      <c r="C3" s="93" t="s">
        <v>676</v>
      </c>
      <c r="D3" s="93" t="s">
        <v>984</v>
      </c>
      <c r="E3" s="94" t="s">
        <v>1123</v>
      </c>
      <c r="F3" s="93" t="s">
        <v>1093</v>
      </c>
      <c r="G3" s="94" t="s">
        <v>1124</v>
      </c>
      <c r="H3" s="94" t="s">
        <v>1125</v>
      </c>
      <c r="I3" s="94" t="s">
        <v>1093</v>
      </c>
      <c r="J3" s="1434" t="s">
        <v>1126</v>
      </c>
      <c r="K3" s="635" t="s">
        <v>1127</v>
      </c>
      <c r="L3" s="489" t="s">
        <v>619</v>
      </c>
    </row>
    <row r="4" spans="1:12" s="3" customFormat="1">
      <c r="A4" s="1261" t="s">
        <v>1128</v>
      </c>
      <c r="B4" s="1261"/>
      <c r="C4" s="93" t="s">
        <v>1129</v>
      </c>
      <c r="D4" s="93" t="s">
        <v>617</v>
      </c>
      <c r="E4" s="94" t="s">
        <v>692</v>
      </c>
      <c r="F4" s="93" t="s">
        <v>1130</v>
      </c>
      <c r="G4" s="94" t="s">
        <v>1131</v>
      </c>
      <c r="H4" s="94" t="s">
        <v>1107</v>
      </c>
      <c r="I4" s="94" t="s">
        <v>785</v>
      </c>
      <c r="J4" s="1434"/>
      <c r="K4" s="635" t="s">
        <v>1132</v>
      </c>
      <c r="L4" s="569" t="s">
        <v>1133</v>
      </c>
    </row>
    <row r="5" spans="1:12" s="3" customFormat="1">
      <c r="A5" s="1261"/>
      <c r="B5" s="1261"/>
      <c r="C5" s="93" t="s">
        <v>854</v>
      </c>
      <c r="D5" s="93"/>
      <c r="E5" s="94"/>
      <c r="F5" s="93" t="s">
        <v>1108</v>
      </c>
      <c r="G5" s="94" t="s">
        <v>1108</v>
      </c>
      <c r="H5" s="94" t="s">
        <v>1108</v>
      </c>
      <c r="I5" s="94"/>
      <c r="J5" s="1347"/>
      <c r="K5" s="754" t="s">
        <v>697</v>
      </c>
      <c r="L5" s="569" t="s">
        <v>1134</v>
      </c>
    </row>
    <row r="6" spans="1:12" s="3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73" t="s">
        <v>669</v>
      </c>
      <c r="H6" s="732" t="s">
        <v>670</v>
      </c>
      <c r="I6" s="732" t="s">
        <v>1135</v>
      </c>
      <c r="J6" s="613" t="s">
        <v>672</v>
      </c>
      <c r="K6" s="613" t="s">
        <v>1136</v>
      </c>
      <c r="L6" s="613" t="s">
        <v>713</v>
      </c>
    </row>
    <row r="7" spans="1:12" ht="21" customHeight="1">
      <c r="A7" s="568" t="s">
        <v>1137</v>
      </c>
      <c r="B7" s="166"/>
      <c r="C7" s="166"/>
      <c r="D7" s="165"/>
      <c r="E7" s="165"/>
      <c r="F7" s="8"/>
      <c r="G7" s="165"/>
      <c r="H7" s="286"/>
      <c r="I7" s="286"/>
      <c r="J7" s="286"/>
      <c r="K7" s="286"/>
      <c r="L7" s="289"/>
    </row>
    <row r="8" spans="1:12">
      <c r="A8" s="341" t="s">
        <v>1138</v>
      </c>
      <c r="B8" s="342"/>
      <c r="C8" s="165"/>
      <c r="D8" s="165"/>
      <c r="E8" s="165"/>
      <c r="F8" s="8"/>
      <c r="G8" s="165"/>
      <c r="H8" s="286"/>
      <c r="I8" s="286"/>
      <c r="J8" s="288"/>
      <c r="K8" s="286"/>
      <c r="L8" s="289"/>
    </row>
    <row r="9" spans="1:12">
      <c r="A9" s="145" t="s">
        <v>133</v>
      </c>
      <c r="B9" s="165" t="s">
        <v>1944</v>
      </c>
      <c r="C9" s="165"/>
      <c r="D9" s="165"/>
      <c r="E9" s="165"/>
      <c r="F9" s="8"/>
      <c r="G9" s="1066">
        <v>11372</v>
      </c>
      <c r="H9" s="902"/>
      <c r="I9" s="1067">
        <f>F9+G9-H9</f>
        <v>11372</v>
      </c>
      <c r="J9" s="903"/>
      <c r="K9" s="1067">
        <f>I9-J9</f>
        <v>11372</v>
      </c>
      <c r="L9" s="289"/>
    </row>
    <row r="10" spans="1:12">
      <c r="A10" s="145" t="s">
        <v>136</v>
      </c>
      <c r="B10" s="165"/>
      <c r="C10" s="165"/>
      <c r="D10" s="165"/>
      <c r="E10" s="165"/>
      <c r="F10" s="8"/>
      <c r="G10" s="910"/>
      <c r="H10" s="902"/>
      <c r="I10" s="1067">
        <f>F10+G10-H10</f>
        <v>0</v>
      </c>
      <c r="J10" s="903"/>
      <c r="K10" s="1067">
        <f>I10-J10</f>
        <v>0</v>
      </c>
      <c r="L10" s="289"/>
    </row>
    <row r="11" spans="1:12">
      <c r="A11" s="145" t="s">
        <v>138</v>
      </c>
      <c r="B11" s="165"/>
      <c r="C11" s="165"/>
      <c r="D11" s="165"/>
      <c r="E11" s="165"/>
      <c r="F11" s="8"/>
      <c r="G11" s="910"/>
      <c r="H11" s="902"/>
      <c r="I11" s="1067">
        <f>F11+G11-H11</f>
        <v>0</v>
      </c>
      <c r="J11" s="903"/>
      <c r="K11" s="1067">
        <f>I11-J11</f>
        <v>0</v>
      </c>
      <c r="L11" s="289"/>
    </row>
    <row r="12" spans="1:12">
      <c r="A12" s="302" t="s">
        <v>1139</v>
      </c>
      <c r="B12" s="165"/>
      <c r="C12" s="165"/>
      <c r="D12" s="165"/>
      <c r="E12" s="165"/>
      <c r="F12" s="8"/>
      <c r="G12" s="910"/>
      <c r="H12" s="902"/>
      <c r="I12" s="902"/>
      <c r="J12" s="903"/>
      <c r="K12" s="902"/>
      <c r="L12" s="289"/>
    </row>
    <row r="13" spans="1:12">
      <c r="A13" s="145" t="s">
        <v>133</v>
      </c>
      <c r="B13" s="165" t="s">
        <v>1140</v>
      </c>
      <c r="C13" s="165"/>
      <c r="D13" s="165"/>
      <c r="E13" s="165"/>
      <c r="F13" s="8"/>
      <c r="G13" s="910"/>
      <c r="H13" s="902"/>
      <c r="I13" s="1067">
        <f>F13+G13-H13</f>
        <v>0</v>
      </c>
      <c r="J13" s="903"/>
      <c r="K13" s="1067">
        <f>I13-J13</f>
        <v>0</v>
      </c>
      <c r="L13" s="289"/>
    </row>
    <row r="14" spans="1:12">
      <c r="A14" s="145" t="s">
        <v>136</v>
      </c>
      <c r="B14" s="165"/>
      <c r="C14" s="165"/>
      <c r="D14" s="165"/>
      <c r="E14" s="165"/>
      <c r="F14" s="8"/>
      <c r="G14" s="910"/>
      <c r="H14" s="902"/>
      <c r="I14" s="1067">
        <f>F14+G14-H14</f>
        <v>0</v>
      </c>
      <c r="J14" s="903"/>
      <c r="K14" s="1067">
        <f>I14-J14</f>
        <v>0</v>
      </c>
      <c r="L14" s="289"/>
    </row>
    <row r="15" spans="1:12">
      <c r="A15" s="145" t="s">
        <v>138</v>
      </c>
      <c r="B15" s="165"/>
      <c r="C15" s="165"/>
      <c r="D15" s="165"/>
      <c r="E15" s="165"/>
      <c r="F15" s="8"/>
      <c r="G15" s="910"/>
      <c r="H15" s="902"/>
      <c r="I15" s="1067">
        <f>F15+G15-H15</f>
        <v>0</v>
      </c>
      <c r="J15" s="903"/>
      <c r="K15" s="1067">
        <f>I15-J15</f>
        <v>0</v>
      </c>
      <c r="L15" s="289"/>
    </row>
    <row r="16" spans="1:12">
      <c r="A16" s="343" t="s">
        <v>681</v>
      </c>
      <c r="B16" s="344"/>
      <c r="C16" s="344"/>
      <c r="D16" s="165"/>
      <c r="E16" s="165"/>
      <c r="F16" s="725">
        <f t="shared" ref="F16:K16" si="0">SUM(F9:F15)</f>
        <v>0</v>
      </c>
      <c r="G16" s="934">
        <f t="shared" si="0"/>
        <v>11372</v>
      </c>
      <c r="H16" s="1068">
        <f t="shared" si="0"/>
        <v>0</v>
      </c>
      <c r="I16" s="1068">
        <f t="shared" si="0"/>
        <v>11372</v>
      </c>
      <c r="J16" s="934">
        <f t="shared" si="0"/>
        <v>0</v>
      </c>
      <c r="K16" s="934">
        <f t="shared" si="0"/>
        <v>11372</v>
      </c>
      <c r="L16" s="289"/>
    </row>
    <row r="17" spans="1:12">
      <c r="A17" s="140" t="s">
        <v>1141</v>
      </c>
      <c r="B17" s="10"/>
      <c r="C17" s="10"/>
      <c r="D17" s="165"/>
      <c r="E17" s="165"/>
      <c r="F17" s="8"/>
      <c r="G17" s="910"/>
      <c r="H17" s="902"/>
      <c r="I17" s="902"/>
      <c r="J17" s="903"/>
      <c r="K17" s="902"/>
      <c r="L17" s="289"/>
    </row>
    <row r="18" spans="1:12">
      <c r="A18" s="341" t="s">
        <v>1138</v>
      </c>
      <c r="B18" s="342"/>
      <c r="C18" s="165"/>
      <c r="D18" s="165"/>
      <c r="E18" s="165"/>
      <c r="F18" s="8"/>
      <c r="G18" s="910"/>
      <c r="H18" s="902"/>
      <c r="I18" s="902"/>
      <c r="J18" s="903"/>
      <c r="K18" s="902"/>
      <c r="L18" s="289"/>
    </row>
    <row r="19" spans="1:12">
      <c r="A19" s="145" t="s">
        <v>133</v>
      </c>
      <c r="B19" s="165"/>
      <c r="C19" s="165"/>
      <c r="D19" s="165"/>
      <c r="E19" s="165"/>
      <c r="F19" s="8"/>
      <c r="G19" s="910"/>
      <c r="H19" s="902"/>
      <c r="I19" s="1069">
        <f>F19+G19-H19</f>
        <v>0</v>
      </c>
      <c r="J19" s="1070"/>
      <c r="K19" s="1069">
        <f>I19-J19</f>
        <v>0</v>
      </c>
      <c r="L19" s="289"/>
    </row>
    <row r="20" spans="1:12">
      <c r="A20" s="145" t="s">
        <v>136</v>
      </c>
      <c r="B20" s="165"/>
      <c r="C20" s="165"/>
      <c r="D20" s="165"/>
      <c r="E20" s="165"/>
      <c r="F20" s="8"/>
      <c r="G20" s="910"/>
      <c r="H20" s="902"/>
      <c r="I20" s="1069">
        <f>F20+G20-H20</f>
        <v>0</v>
      </c>
      <c r="J20" s="1070"/>
      <c r="K20" s="1069">
        <f>I20-J20</f>
        <v>0</v>
      </c>
      <c r="L20" s="289"/>
    </row>
    <row r="21" spans="1:12">
      <c r="A21" s="145" t="s">
        <v>138</v>
      </c>
      <c r="B21" s="165"/>
      <c r="C21" s="165"/>
      <c r="D21" s="165"/>
      <c r="E21" s="165"/>
      <c r="F21" s="8"/>
      <c r="G21" s="910"/>
      <c r="H21" s="902"/>
      <c r="I21" s="1069">
        <f>F21+G21-H21</f>
        <v>0</v>
      </c>
      <c r="J21" s="1070"/>
      <c r="K21" s="1069">
        <f>I21-J21</f>
        <v>0</v>
      </c>
      <c r="L21" s="289"/>
    </row>
    <row r="22" spans="1:12">
      <c r="A22" s="302" t="s">
        <v>1139</v>
      </c>
      <c r="B22" s="165"/>
      <c r="C22" s="165"/>
      <c r="D22" s="165"/>
      <c r="E22" s="165"/>
      <c r="F22" s="8"/>
      <c r="G22" s="910"/>
      <c r="H22" s="902"/>
      <c r="I22" s="902"/>
      <c r="J22" s="903"/>
      <c r="K22" s="902"/>
      <c r="L22" s="289"/>
    </row>
    <row r="23" spans="1:12">
      <c r="A23" s="145" t="s">
        <v>133</v>
      </c>
      <c r="B23" s="165"/>
      <c r="C23" s="165"/>
      <c r="D23" s="165"/>
      <c r="E23" s="165"/>
      <c r="F23" s="8"/>
      <c r="G23" s="910"/>
      <c r="H23" s="902"/>
      <c r="I23" s="1069">
        <f>F23+G23-H23</f>
        <v>0</v>
      </c>
      <c r="J23" s="1070"/>
      <c r="K23" s="1069">
        <f>I23-J23</f>
        <v>0</v>
      </c>
      <c r="L23" s="289"/>
    </row>
    <row r="24" spans="1:12">
      <c r="A24" s="145" t="s">
        <v>136</v>
      </c>
      <c r="B24" s="165"/>
      <c r="C24" s="165"/>
      <c r="D24" s="165"/>
      <c r="E24" s="165"/>
      <c r="F24" s="8"/>
      <c r="G24" s="910"/>
      <c r="H24" s="902"/>
      <c r="I24" s="1069">
        <f>F24+G24-H24</f>
        <v>0</v>
      </c>
      <c r="J24" s="1070"/>
      <c r="K24" s="1069">
        <f>I24-J24</f>
        <v>0</v>
      </c>
      <c r="L24" s="289"/>
    </row>
    <row r="25" spans="1:12">
      <c r="A25" s="145" t="s">
        <v>138</v>
      </c>
      <c r="B25" s="165"/>
      <c r="C25" s="165"/>
      <c r="D25" s="165"/>
      <c r="E25" s="165"/>
      <c r="F25" s="8"/>
      <c r="G25" s="910"/>
      <c r="H25" s="902"/>
      <c r="I25" s="1069">
        <f>F25+G25-H25</f>
        <v>0</v>
      </c>
      <c r="J25" s="1070"/>
      <c r="K25" s="1069">
        <f>I25-J25</f>
        <v>0</v>
      </c>
      <c r="L25" s="289"/>
    </row>
    <row r="26" spans="1:12">
      <c r="A26" s="343" t="s">
        <v>681</v>
      </c>
      <c r="B26" s="344"/>
      <c r="C26" s="344"/>
      <c r="D26" s="165"/>
      <c r="E26" s="165"/>
      <c r="F26" s="725">
        <f t="shared" ref="F26:K26" si="1">SUM(F19:F25)</f>
        <v>0</v>
      </c>
      <c r="G26" s="934">
        <f t="shared" si="1"/>
        <v>0</v>
      </c>
      <c r="H26" s="1068">
        <f t="shared" si="1"/>
        <v>0</v>
      </c>
      <c r="I26" s="1068">
        <f t="shared" si="1"/>
        <v>0</v>
      </c>
      <c r="J26" s="934">
        <f t="shared" si="1"/>
        <v>0</v>
      </c>
      <c r="K26" s="934">
        <f t="shared" si="1"/>
        <v>0</v>
      </c>
      <c r="L26" s="289"/>
    </row>
    <row r="27" spans="1:12">
      <c r="A27" s="343"/>
      <c r="B27" s="344"/>
      <c r="C27" s="344"/>
      <c r="D27" s="165"/>
      <c r="E27" s="165"/>
      <c r="F27" s="8"/>
      <c r="G27" s="910"/>
      <c r="H27" s="902"/>
      <c r="I27" s="902"/>
      <c r="J27" s="903"/>
      <c r="K27" s="902"/>
      <c r="L27" s="289"/>
    </row>
    <row r="28" spans="1:12">
      <c r="A28" s="140" t="s">
        <v>1142</v>
      </c>
      <c r="B28" s="10"/>
      <c r="C28" s="10"/>
      <c r="D28" s="165"/>
      <c r="E28" s="165"/>
      <c r="F28" s="8"/>
      <c r="G28" s="910"/>
      <c r="H28" s="902"/>
      <c r="I28" s="902"/>
      <c r="J28" s="903"/>
      <c r="K28" s="902"/>
      <c r="L28" s="289"/>
    </row>
    <row r="29" spans="1:12">
      <c r="A29" s="145" t="s">
        <v>133</v>
      </c>
      <c r="B29" s="165" t="s">
        <v>1143</v>
      </c>
      <c r="C29" s="344"/>
      <c r="D29" s="165"/>
      <c r="E29" s="165"/>
      <c r="F29" s="8"/>
      <c r="G29" s="910"/>
      <c r="H29" s="902"/>
      <c r="I29" s="1069">
        <f>F29+G29-H29</f>
        <v>0</v>
      </c>
      <c r="J29" s="1070"/>
      <c r="K29" s="1069">
        <f>I29-J29</f>
        <v>0</v>
      </c>
      <c r="L29" s="289"/>
    </row>
    <row r="30" spans="1:12">
      <c r="A30" s="145" t="s">
        <v>136</v>
      </c>
      <c r="B30" s="165" t="s">
        <v>1144</v>
      </c>
      <c r="C30" s="10"/>
      <c r="D30" s="165"/>
      <c r="E30" s="165"/>
      <c r="F30" s="8"/>
      <c r="G30" s="910"/>
      <c r="H30" s="902"/>
      <c r="I30" s="1069">
        <f>F30+G30-H30</f>
        <v>0</v>
      </c>
      <c r="J30" s="1070"/>
      <c r="K30" s="1069">
        <f>I30-J30</f>
        <v>0</v>
      </c>
      <c r="L30" s="289"/>
    </row>
    <row r="31" spans="1:12">
      <c r="A31" s="145" t="s">
        <v>138</v>
      </c>
      <c r="B31" s="165" t="s">
        <v>1145</v>
      </c>
      <c r="C31" s="10"/>
      <c r="D31" s="165"/>
      <c r="E31" s="165"/>
      <c r="F31" s="8"/>
      <c r="G31" s="910"/>
      <c r="H31" s="902"/>
      <c r="I31" s="1069">
        <f>F31+G31-H31</f>
        <v>0</v>
      </c>
      <c r="J31" s="1070"/>
      <c r="K31" s="1069">
        <f>I31-J31</f>
        <v>0</v>
      </c>
      <c r="L31" s="289"/>
    </row>
    <row r="32" spans="1:12">
      <c r="A32" s="277">
        <v>4</v>
      </c>
      <c r="B32" s="10"/>
      <c r="C32" s="10"/>
      <c r="D32" s="165"/>
      <c r="E32" s="165"/>
      <c r="F32" s="8"/>
      <c r="G32" s="910"/>
      <c r="H32" s="902"/>
      <c r="I32" s="1069">
        <f>F32+G32-H32</f>
        <v>0</v>
      </c>
      <c r="J32" s="1070"/>
      <c r="K32" s="1069">
        <f>I32-J32</f>
        <v>0</v>
      </c>
      <c r="L32" s="289"/>
    </row>
    <row r="33" spans="1:12">
      <c r="A33" s="343" t="s">
        <v>681</v>
      </c>
      <c r="B33" s="344"/>
      <c r="C33" s="344"/>
      <c r="D33" s="165"/>
      <c r="E33" s="165"/>
      <c r="F33" s="725">
        <f t="shared" ref="F33:K33" si="2">SUM(F29:F32)</f>
        <v>0</v>
      </c>
      <c r="G33" s="934">
        <f t="shared" si="2"/>
        <v>0</v>
      </c>
      <c r="H33" s="1068">
        <f t="shared" si="2"/>
        <v>0</v>
      </c>
      <c r="I33" s="1068">
        <f t="shared" si="2"/>
        <v>0</v>
      </c>
      <c r="J33" s="934">
        <f t="shared" si="2"/>
        <v>0</v>
      </c>
      <c r="K33" s="934">
        <f t="shared" si="2"/>
        <v>0</v>
      </c>
      <c r="L33" s="289"/>
    </row>
    <row r="34" spans="1:12" ht="13.5" thickBot="1">
      <c r="A34" s="1243" t="s">
        <v>1146</v>
      </c>
      <c r="B34" s="1244"/>
      <c r="C34" s="144"/>
      <c r="D34" s="1"/>
      <c r="E34" s="1"/>
      <c r="F34" s="198">
        <f t="shared" ref="F34:K34" si="3">F16+F26+F33</f>
        <v>0</v>
      </c>
      <c r="G34" s="948">
        <f t="shared" si="3"/>
        <v>11372</v>
      </c>
      <c r="H34" s="939">
        <f t="shared" si="3"/>
        <v>0</v>
      </c>
      <c r="I34" s="939">
        <f t="shared" si="3"/>
        <v>11372</v>
      </c>
      <c r="J34" s="948">
        <f t="shared" si="3"/>
        <v>0</v>
      </c>
      <c r="K34" s="948">
        <f t="shared" si="3"/>
        <v>11372</v>
      </c>
      <c r="L34" s="167"/>
    </row>
    <row r="35" spans="1:12" ht="14.25" thickTop="1" thickBot="1">
      <c r="A35" s="177"/>
      <c r="B35" s="293"/>
      <c r="C35" s="293"/>
      <c r="D35" s="293"/>
      <c r="E35" s="293"/>
      <c r="F35" s="91"/>
      <c r="G35" s="1071"/>
      <c r="H35" s="1071"/>
      <c r="I35" s="1071"/>
      <c r="J35" s="1071"/>
      <c r="K35" s="1071"/>
      <c r="L35" s="296"/>
    </row>
    <row r="36" spans="1:12">
      <c r="A36" s="165"/>
      <c r="B36" s="165"/>
      <c r="C36" s="165"/>
      <c r="D36" s="165"/>
      <c r="E36" s="165"/>
      <c r="F36"/>
      <c r="G36" s="165"/>
      <c r="H36" s="165"/>
      <c r="I36" s="165"/>
      <c r="J36" s="165"/>
      <c r="K36" s="165"/>
      <c r="L36" s="165"/>
    </row>
    <row r="37" spans="1:12">
      <c r="A37" s="6" t="s">
        <v>1102</v>
      </c>
      <c r="B37" s="6"/>
      <c r="C37" s="6"/>
      <c r="D37" s="165"/>
      <c r="E37" s="165"/>
      <c r="F37"/>
      <c r="G37" s="165"/>
      <c r="H37" s="165"/>
      <c r="I37" s="165"/>
      <c r="J37" s="649"/>
      <c r="K37" s="649"/>
      <c r="L37" s="247" t="s">
        <v>101</v>
      </c>
    </row>
    <row r="38" spans="1:12" ht="9" customHeight="1">
      <c r="A38" s="165"/>
      <c r="B38" s="165"/>
      <c r="C38" s="165"/>
      <c r="D38" s="165"/>
      <c r="E38" s="165"/>
      <c r="F38"/>
      <c r="G38" s="165"/>
      <c r="H38" s="165"/>
      <c r="I38" s="165"/>
      <c r="J38" s="165"/>
      <c r="K38" s="165"/>
      <c r="L38" s="165"/>
    </row>
    <row r="39" spans="1:12">
      <c r="A39"/>
      <c r="B39" s="418" t="s">
        <v>509</v>
      </c>
      <c r="C39" s="165"/>
      <c r="D39" s="165"/>
      <c r="E39" s="165"/>
      <c r="F39"/>
      <c r="G39" s="165"/>
      <c r="H39" s="165"/>
      <c r="I39" s="165"/>
      <c r="J39" s="165"/>
      <c r="K39" s="165"/>
      <c r="L39" s="165"/>
    </row>
    <row r="40" spans="1:12">
      <c r="A40" s="71">
        <v>1</v>
      </c>
      <c r="B40" s="71" t="str">
        <f>'3-12 CA-AII'!B25</f>
        <v>A "Not Applicable," “N/A,” "NONE," or "NlL" phrase should be indicated in the schedules or sheets that do not apply or are not suitable to the Company. </v>
      </c>
      <c r="C40" s="165"/>
      <c r="D40" s="165"/>
      <c r="E40" s="165"/>
      <c r="F40"/>
      <c r="G40" s="165"/>
      <c r="H40" s="165"/>
      <c r="I40" s="165"/>
      <c r="J40" s="165"/>
      <c r="K40" s="165"/>
      <c r="L40" s="165"/>
    </row>
    <row r="41" spans="1:12">
      <c r="A41" s="71">
        <v>2</v>
      </c>
      <c r="B41" s="71" t="str">
        <f>'3-12 CA-AII'!B26</f>
        <v>Any schedule not in accordance with the prescribed format, wrong data entry, missing details, information, and incomplete information/s shall be subject to penalties as specified under CL 2014-15.</v>
      </c>
      <c r="C41" s="165"/>
      <c r="D41" s="165"/>
      <c r="E41" s="165"/>
      <c r="F41"/>
      <c r="G41" s="165"/>
      <c r="H41" s="165"/>
      <c r="I41" s="165"/>
      <c r="J41" s="165"/>
      <c r="K41" s="165"/>
      <c r="L41" s="165"/>
    </row>
    <row r="42" spans="1:12">
      <c r="A42" s="71">
        <v>3</v>
      </c>
      <c r="B42" s="71" t="s">
        <v>841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5"/>
    </row>
    <row r="43" spans="1:12">
      <c r="A43" s="71"/>
      <c r="B43" s="71" t="s">
        <v>1147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</row>
    <row r="44" spans="1:12">
      <c r="A44" s="71"/>
      <c r="B44" s="71" t="s">
        <v>1148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</row>
  </sheetData>
  <mergeCells count="8">
    <mergeCell ref="A6:B6"/>
    <mergeCell ref="A34:B34"/>
    <mergeCell ref="A2:L2"/>
    <mergeCell ref="A1:L1"/>
    <mergeCell ref="A3:B3"/>
    <mergeCell ref="A4:B4"/>
    <mergeCell ref="A5:B5"/>
    <mergeCell ref="J3:J5"/>
  </mergeCells>
  <phoneticPr fontId="6" type="noConversion"/>
  <hyperlinks>
    <hyperlink ref="L37" location="'CONTENTS'!A1" display="CONTENTS!A1" xr:uid="{A85A3ED9-6BA3-48AA-AAEF-9BFABA1D8D9A}"/>
  </hyperlinks>
  <printOptions horizontalCentered="1" gridLines="1"/>
  <pageMargins left="0.23622047244094491" right="0.23622047244094491" top="0.98425196850393704" bottom="0.19685039370078741" header="0.51181102362204722" footer="0.51181102362204722"/>
  <pageSetup paperSize="14" scale="85" orientation="landscape" r:id="rId1"/>
  <headerFooter alignWithMargins="0">
    <oddFooter>&amp;RPage 25_Sch3-13-A/NR_PN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69"/>
  <sheetViews>
    <sheetView zoomScale="85" zoomScaleNormal="85" workbookViewId="0">
      <selection sqref="A1:E1"/>
    </sheetView>
  </sheetViews>
  <sheetFormatPr defaultColWidth="9.140625" defaultRowHeight="12.75"/>
  <cols>
    <col min="1" max="1" width="12.85546875" style="3" bestFit="1" customWidth="1"/>
    <col min="2" max="2" width="11.42578125" style="2" customWidth="1"/>
    <col min="3" max="3" width="15.42578125" style="2" customWidth="1"/>
    <col min="4" max="4" width="21.140625" style="3" customWidth="1"/>
    <col min="5" max="5" width="86.42578125" style="2" customWidth="1"/>
    <col min="6" max="16384" width="9.140625" style="2"/>
  </cols>
  <sheetData>
    <row r="1" spans="1:15" ht="15" customHeight="1">
      <c r="A1" s="1178" t="s">
        <v>1492</v>
      </c>
      <c r="B1" s="1178"/>
      <c r="C1" s="1178"/>
      <c r="D1" s="1178"/>
      <c r="E1" s="1178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15" customHeight="1">
      <c r="A2" s="1178" t="str">
        <f>Cover!B25</f>
        <v>SUN LIFE FINANCIAL PLANS, INC.</v>
      </c>
      <c r="B2" s="1178"/>
      <c r="C2" s="1178"/>
      <c r="D2" s="1178"/>
      <c r="E2" s="1178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ht="15">
      <c r="A3" s="1179" t="s">
        <v>102</v>
      </c>
      <c r="B3" s="1179"/>
      <c r="C3" s="1179"/>
      <c r="D3" s="1179"/>
      <c r="E3" s="1179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5.75" thickBot="1">
      <c r="A4" s="9"/>
      <c r="B4" s="75"/>
      <c r="C4" s="75"/>
      <c r="D4" s="75"/>
      <c r="E4" s="7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 ht="13.5" thickBot="1">
      <c r="A5" s="266" t="s">
        <v>103</v>
      </c>
      <c r="B5" s="267" t="s">
        <v>104</v>
      </c>
      <c r="C5" s="1176"/>
      <c r="D5" s="1176"/>
      <c r="E5" s="884" t="s">
        <v>105</v>
      </c>
      <c r="F5" s="273"/>
      <c r="G5" s="165"/>
      <c r="H5" s="165"/>
      <c r="I5" s="165"/>
      <c r="J5" s="165"/>
      <c r="K5" s="165"/>
      <c r="L5" s="165"/>
      <c r="M5" s="165"/>
      <c r="N5" s="165"/>
      <c r="O5" s="165"/>
    </row>
    <row r="6" spans="1:15">
      <c r="A6" s="268" t="s">
        <v>106</v>
      </c>
      <c r="B6" s="24"/>
      <c r="C6" s="244"/>
      <c r="D6" s="244"/>
      <c r="E6" s="269"/>
      <c r="F6" s="273"/>
      <c r="G6" s="165"/>
      <c r="H6" s="165"/>
      <c r="I6" s="165"/>
      <c r="J6" s="165"/>
      <c r="K6" s="165"/>
      <c r="L6" s="165"/>
      <c r="M6" s="165"/>
      <c r="N6" s="165"/>
      <c r="O6" s="165"/>
    </row>
    <row r="7" spans="1:15">
      <c r="A7" s="268" t="s">
        <v>107</v>
      </c>
      <c r="B7" s="9">
        <v>1</v>
      </c>
      <c r="C7" s="165"/>
      <c r="D7" s="9"/>
      <c r="E7" s="58" t="s">
        <v>108</v>
      </c>
      <c r="F7" s="273"/>
      <c r="G7" s="165"/>
      <c r="H7" s="165"/>
      <c r="I7" s="165"/>
      <c r="J7" s="165"/>
      <c r="K7" s="165"/>
      <c r="L7" s="165"/>
      <c r="M7" s="165"/>
      <c r="N7" s="165"/>
      <c r="O7" s="165"/>
    </row>
    <row r="8" spans="1:15" ht="13.5" thickBot="1">
      <c r="A8" s="270" t="s">
        <v>109</v>
      </c>
      <c r="B8" s="274">
        <v>2</v>
      </c>
      <c r="C8" s="199"/>
      <c r="D8" s="199" t="s">
        <v>110</v>
      </c>
      <c r="E8" s="885" t="s">
        <v>111</v>
      </c>
      <c r="F8" s="273"/>
      <c r="G8" s="165"/>
      <c r="H8" s="165"/>
      <c r="I8" s="165"/>
      <c r="J8" s="165"/>
      <c r="K8" s="165"/>
      <c r="L8" s="165"/>
      <c r="M8" s="165"/>
      <c r="N8" s="165"/>
      <c r="O8" s="165"/>
    </row>
    <row r="9" spans="1:15">
      <c r="A9" s="76"/>
      <c r="B9" s="9"/>
      <c r="C9" s="11"/>
      <c r="D9" s="11"/>
      <c r="E9" s="11"/>
      <c r="F9" s="165"/>
      <c r="G9" s="165"/>
      <c r="H9" s="165"/>
      <c r="I9" s="165"/>
      <c r="J9" s="165"/>
      <c r="K9" s="165"/>
      <c r="L9" s="165"/>
      <c r="M9" s="165"/>
      <c r="N9" s="165"/>
      <c r="O9" s="165"/>
    </row>
    <row r="10" spans="1:15" ht="13.5" thickBot="1">
      <c r="A10" s="11" t="s">
        <v>112</v>
      </c>
      <c r="B10" s="9"/>
      <c r="C10" s="11"/>
      <c r="D10" s="11"/>
      <c r="E10" s="11"/>
      <c r="F10" s="165"/>
      <c r="G10" s="165"/>
      <c r="H10" s="165"/>
      <c r="I10" s="165"/>
      <c r="J10" s="165"/>
      <c r="K10" s="165"/>
      <c r="L10" s="165"/>
      <c r="M10" s="165"/>
      <c r="N10" s="165"/>
      <c r="O10" s="165"/>
    </row>
    <row r="11" spans="1:15" ht="25.5" customHeight="1" thickBot="1">
      <c r="A11" s="266" t="s">
        <v>103</v>
      </c>
      <c r="B11" s="267" t="s">
        <v>104</v>
      </c>
      <c r="C11" s="1176" t="s">
        <v>113</v>
      </c>
      <c r="D11" s="1176"/>
      <c r="E11" s="884" t="s">
        <v>105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>
      <c r="A12" s="268" t="s">
        <v>114</v>
      </c>
      <c r="B12" s="9">
        <v>3</v>
      </c>
      <c r="C12" s="165"/>
      <c r="D12" s="9">
        <v>1</v>
      </c>
      <c r="E12" s="58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</row>
    <row r="13" spans="1:15">
      <c r="A13" s="268" t="s">
        <v>116</v>
      </c>
      <c r="B13" s="9">
        <f>+B12+1</f>
        <v>4</v>
      </c>
      <c r="C13" s="165"/>
      <c r="D13" s="9">
        <v>2</v>
      </c>
      <c r="E13" s="58" t="s">
        <v>117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1:15">
      <c r="A14" s="268" t="s">
        <v>118</v>
      </c>
      <c r="B14" s="9">
        <f t="shared" ref="B14:B19" si="0">+B13+1</f>
        <v>5</v>
      </c>
      <c r="C14" s="165"/>
      <c r="D14" s="9">
        <f t="shared" ref="D14:D19" si="1">+D13+1</f>
        <v>3</v>
      </c>
      <c r="E14" s="58" t="s">
        <v>119</v>
      </c>
      <c r="F14" s="165"/>
      <c r="G14" s="165"/>
      <c r="H14" s="165"/>
      <c r="I14" s="248"/>
      <c r="J14" s="248"/>
      <c r="K14" s="248"/>
      <c r="L14" s="248"/>
      <c r="M14" s="248"/>
      <c r="N14" s="248"/>
      <c r="O14" s="248"/>
    </row>
    <row r="15" spans="1:15">
      <c r="A15" s="268" t="s">
        <v>120</v>
      </c>
      <c r="B15" s="9">
        <f t="shared" si="0"/>
        <v>6</v>
      </c>
      <c r="C15" s="165"/>
      <c r="D15" s="9">
        <f t="shared" si="1"/>
        <v>4</v>
      </c>
      <c r="E15" s="58" t="s">
        <v>121</v>
      </c>
      <c r="F15" s="165"/>
      <c r="G15" s="165"/>
      <c r="H15" s="165"/>
      <c r="I15" s="1174"/>
      <c r="J15" s="1174"/>
      <c r="K15" s="1174"/>
      <c r="L15" s="1174"/>
      <c r="M15" s="1174"/>
      <c r="N15" s="1174"/>
      <c r="O15" s="1174"/>
    </row>
    <row r="16" spans="1:15">
      <c r="A16" s="268" t="s">
        <v>122</v>
      </c>
      <c r="B16" s="9">
        <f t="shared" si="0"/>
        <v>7</v>
      </c>
      <c r="C16" s="165"/>
      <c r="D16" s="9">
        <f t="shared" si="1"/>
        <v>5</v>
      </c>
      <c r="E16" s="58" t="s">
        <v>123</v>
      </c>
      <c r="F16" s="165"/>
      <c r="G16" s="165"/>
      <c r="H16" s="165"/>
      <c r="I16" s="248"/>
      <c r="J16" s="248"/>
      <c r="K16" s="248"/>
      <c r="L16" s="248"/>
      <c r="M16" s="248"/>
      <c r="N16" s="248"/>
      <c r="O16" s="248"/>
    </row>
    <row r="17" spans="1:6">
      <c r="A17" s="268" t="s">
        <v>124</v>
      </c>
      <c r="B17" s="9">
        <f t="shared" si="0"/>
        <v>8</v>
      </c>
      <c r="C17" s="165"/>
      <c r="D17" s="9">
        <f t="shared" si="1"/>
        <v>6</v>
      </c>
      <c r="E17" s="58" t="s">
        <v>125</v>
      </c>
      <c r="F17" s="165"/>
    </row>
    <row r="18" spans="1:6">
      <c r="A18" s="268" t="s">
        <v>126</v>
      </c>
      <c r="B18" s="9">
        <f t="shared" si="0"/>
        <v>9</v>
      </c>
      <c r="C18" s="165"/>
      <c r="D18" s="9">
        <f t="shared" si="1"/>
        <v>7</v>
      </c>
      <c r="E18" s="58" t="s">
        <v>127</v>
      </c>
      <c r="F18" s="165"/>
    </row>
    <row r="19" spans="1:6" ht="13.5" thickBot="1">
      <c r="A19" s="270" t="s">
        <v>128</v>
      </c>
      <c r="B19" s="274">
        <f t="shared" si="0"/>
        <v>10</v>
      </c>
      <c r="C19" s="275"/>
      <c r="D19" s="274">
        <f t="shared" si="1"/>
        <v>8</v>
      </c>
      <c r="E19" s="62" t="s">
        <v>129</v>
      </c>
      <c r="F19" s="165"/>
    </row>
    <row r="20" spans="1:6">
      <c r="A20" s="76"/>
      <c r="B20" s="9"/>
      <c r="C20" s="165"/>
      <c r="D20" s="9"/>
      <c r="E20"/>
      <c r="F20" s="165"/>
    </row>
    <row r="21" spans="1:6" ht="13.5" thickBot="1">
      <c r="A21" s="11" t="s">
        <v>130</v>
      </c>
      <c r="B21" s="9"/>
      <c r="C21" s="276"/>
      <c r="D21" s="9"/>
      <c r="E21" s="165"/>
      <c r="F21" s="165"/>
    </row>
    <row r="22" spans="1:6" ht="28.5" customHeight="1">
      <c r="A22" s="693" t="s">
        <v>103</v>
      </c>
      <c r="B22" s="492" t="s">
        <v>104</v>
      </c>
      <c r="C22" s="1175" t="s">
        <v>131</v>
      </c>
      <c r="D22" s="1175"/>
      <c r="E22" s="883" t="s">
        <v>105</v>
      </c>
      <c r="F22" s="165"/>
    </row>
    <row r="23" spans="1:6">
      <c r="A23" s="268" t="s">
        <v>132</v>
      </c>
      <c r="B23" s="9">
        <f>+B19+1</f>
        <v>11</v>
      </c>
      <c r="C23" s="276" t="s">
        <v>133</v>
      </c>
      <c r="D23" s="165"/>
      <c r="E23" s="58" t="s">
        <v>134</v>
      </c>
      <c r="F23" s="165"/>
    </row>
    <row r="24" spans="1:6">
      <c r="A24" s="268" t="s">
        <v>135</v>
      </c>
      <c r="B24" s="9">
        <f>+B23+1</f>
        <v>12</v>
      </c>
      <c r="C24" s="276" t="s">
        <v>136</v>
      </c>
      <c r="D24" s="9"/>
      <c r="E24" s="58" t="s">
        <v>137</v>
      </c>
      <c r="F24" s="165"/>
    </row>
    <row r="25" spans="1:6">
      <c r="A25" s="421"/>
      <c r="B25" s="165"/>
      <c r="C25" s="276" t="s">
        <v>138</v>
      </c>
      <c r="D25" s="9"/>
      <c r="E25" s="886" t="s">
        <v>139</v>
      </c>
      <c r="F25" s="165"/>
    </row>
    <row r="26" spans="1:6">
      <c r="A26" s="268" t="s">
        <v>140</v>
      </c>
      <c r="B26" s="9">
        <v>13</v>
      </c>
      <c r="C26" s="420"/>
      <c r="D26" s="420" t="s">
        <v>141</v>
      </c>
      <c r="E26" s="58" t="s">
        <v>142</v>
      </c>
      <c r="F26" s="165"/>
    </row>
    <row r="27" spans="1:6">
      <c r="A27" s="268" t="s">
        <v>143</v>
      </c>
      <c r="B27" s="9">
        <v>14</v>
      </c>
      <c r="C27" s="420"/>
      <c r="D27" s="420" t="s">
        <v>144</v>
      </c>
      <c r="E27" s="58" t="s">
        <v>145</v>
      </c>
      <c r="F27" s="165"/>
    </row>
    <row r="28" spans="1:6">
      <c r="A28" s="268" t="s">
        <v>146</v>
      </c>
      <c r="B28" s="9">
        <v>15</v>
      </c>
      <c r="C28" s="276"/>
      <c r="D28" s="276" t="s">
        <v>147</v>
      </c>
      <c r="E28" s="58" t="s">
        <v>148</v>
      </c>
      <c r="F28" s="165"/>
    </row>
    <row r="29" spans="1:6">
      <c r="A29" s="268" t="s">
        <v>149</v>
      </c>
      <c r="B29" s="9">
        <v>16</v>
      </c>
      <c r="C29" s="276"/>
      <c r="D29" s="276" t="s">
        <v>150</v>
      </c>
      <c r="E29" s="58" t="s">
        <v>151</v>
      </c>
      <c r="F29" s="165"/>
    </row>
    <row r="30" spans="1:6">
      <c r="A30" s="268" t="s">
        <v>152</v>
      </c>
      <c r="B30" s="9">
        <v>17</v>
      </c>
      <c r="C30" s="276"/>
      <c r="D30" s="276" t="s">
        <v>153</v>
      </c>
      <c r="E30" s="58" t="s">
        <v>154</v>
      </c>
      <c r="F30" s="165"/>
    </row>
    <row r="31" spans="1:6">
      <c r="A31" s="268" t="s">
        <v>155</v>
      </c>
      <c r="B31" s="9">
        <v>18</v>
      </c>
      <c r="C31" s="276"/>
      <c r="D31" s="276" t="s">
        <v>156</v>
      </c>
      <c r="E31" s="58" t="s">
        <v>157</v>
      </c>
      <c r="F31" s="165"/>
    </row>
    <row r="32" spans="1:6">
      <c r="A32" s="268" t="s">
        <v>158</v>
      </c>
      <c r="B32" s="9">
        <v>19</v>
      </c>
      <c r="C32" s="276"/>
      <c r="D32" s="276" t="s">
        <v>159</v>
      </c>
      <c r="E32" s="58" t="s">
        <v>160</v>
      </c>
      <c r="F32" s="165"/>
    </row>
    <row r="33" spans="1:5">
      <c r="A33" s="268" t="s">
        <v>161</v>
      </c>
      <c r="B33" s="9">
        <v>20</v>
      </c>
      <c r="C33" s="276"/>
      <c r="D33" s="276" t="s">
        <v>162</v>
      </c>
      <c r="E33" s="58" t="s">
        <v>163</v>
      </c>
    </row>
    <row r="34" spans="1:5">
      <c r="A34" s="268" t="s">
        <v>164</v>
      </c>
      <c r="B34" s="9">
        <v>21</v>
      </c>
      <c r="C34" s="276"/>
      <c r="D34" s="276" t="s">
        <v>165</v>
      </c>
      <c r="E34" s="58" t="s">
        <v>166</v>
      </c>
    </row>
    <row r="35" spans="1:5">
      <c r="A35" s="268" t="s">
        <v>167</v>
      </c>
      <c r="B35" s="9">
        <v>22</v>
      </c>
      <c r="C35" s="276"/>
      <c r="D35" s="276" t="s">
        <v>168</v>
      </c>
      <c r="E35" s="58" t="s">
        <v>169</v>
      </c>
    </row>
    <row r="36" spans="1:5">
      <c r="A36" s="268" t="s">
        <v>170</v>
      </c>
      <c r="B36" s="9">
        <v>23</v>
      </c>
      <c r="C36" s="276"/>
      <c r="D36" s="420" t="s">
        <v>171</v>
      </c>
      <c r="E36" s="58" t="s">
        <v>172</v>
      </c>
    </row>
    <row r="37" spans="1:5">
      <c r="A37" s="268" t="s">
        <v>173</v>
      </c>
      <c r="B37" s="9">
        <v>24</v>
      </c>
      <c r="C37" s="276"/>
      <c r="D37" s="420" t="s">
        <v>174</v>
      </c>
      <c r="E37" s="58" t="s">
        <v>175</v>
      </c>
    </row>
    <row r="38" spans="1:5">
      <c r="A38" s="268" t="s">
        <v>176</v>
      </c>
      <c r="B38" s="9">
        <v>25</v>
      </c>
      <c r="C38" s="276"/>
      <c r="D38" s="276" t="s">
        <v>177</v>
      </c>
      <c r="E38" s="58" t="s">
        <v>178</v>
      </c>
    </row>
    <row r="39" spans="1:5">
      <c r="A39" s="268" t="s">
        <v>179</v>
      </c>
      <c r="B39" s="9">
        <v>26</v>
      </c>
      <c r="C39" s="276"/>
      <c r="D39" s="276" t="s">
        <v>180</v>
      </c>
      <c r="E39" s="58" t="s">
        <v>181</v>
      </c>
    </row>
    <row r="40" spans="1:5">
      <c r="A40" s="268" t="s">
        <v>182</v>
      </c>
      <c r="B40" s="9">
        <v>27</v>
      </c>
      <c r="C40" s="276"/>
      <c r="D40" s="276" t="s">
        <v>183</v>
      </c>
      <c r="E40" s="58" t="s">
        <v>184</v>
      </c>
    </row>
    <row r="41" spans="1:5">
      <c r="A41" s="268" t="s">
        <v>185</v>
      </c>
      <c r="B41" s="9">
        <v>28</v>
      </c>
      <c r="C41" s="276"/>
      <c r="D41" s="276" t="s">
        <v>186</v>
      </c>
      <c r="E41" s="58" t="s">
        <v>187</v>
      </c>
    </row>
    <row r="42" spans="1:5">
      <c r="A42" s="268" t="s">
        <v>188</v>
      </c>
      <c r="B42" s="9">
        <v>29</v>
      </c>
      <c r="C42" s="276">
        <v>4</v>
      </c>
      <c r="D42" s="276"/>
      <c r="E42" s="58" t="s">
        <v>189</v>
      </c>
    </row>
    <row r="43" spans="1:5">
      <c r="A43" s="268" t="s">
        <v>190</v>
      </c>
      <c r="B43" s="9">
        <v>30</v>
      </c>
      <c r="C43" s="276">
        <v>5</v>
      </c>
      <c r="D43" s="276"/>
      <c r="E43" s="58" t="s">
        <v>191</v>
      </c>
    </row>
    <row r="44" spans="1:5">
      <c r="A44" s="268" t="s">
        <v>192</v>
      </c>
      <c r="B44" s="9">
        <v>31</v>
      </c>
      <c r="C44" s="276">
        <v>6</v>
      </c>
      <c r="D44" s="276"/>
      <c r="E44" s="58" t="s">
        <v>193</v>
      </c>
    </row>
    <row r="45" spans="1:5">
      <c r="A45" s="268" t="s">
        <v>194</v>
      </c>
      <c r="B45" s="9">
        <v>32</v>
      </c>
      <c r="C45" s="276">
        <f t="shared" ref="C45:C46" si="2">+C44+1</f>
        <v>7</v>
      </c>
      <c r="D45" s="276"/>
      <c r="E45" s="58" t="s">
        <v>195</v>
      </c>
    </row>
    <row r="46" spans="1:5">
      <c r="A46" s="268" t="s">
        <v>196</v>
      </c>
      <c r="B46" s="9">
        <v>33</v>
      </c>
      <c r="C46" s="276">
        <f t="shared" si="2"/>
        <v>8</v>
      </c>
      <c r="D46" s="276"/>
      <c r="E46" s="58" t="s">
        <v>197</v>
      </c>
    </row>
    <row r="47" spans="1:5">
      <c r="A47" s="268" t="s">
        <v>198</v>
      </c>
      <c r="B47" s="9">
        <v>34</v>
      </c>
      <c r="C47" s="276">
        <f t="shared" ref="C47:C52" si="3">+C46+1</f>
        <v>9</v>
      </c>
      <c r="D47" s="9"/>
      <c r="E47" s="58" t="s">
        <v>199</v>
      </c>
    </row>
    <row r="48" spans="1:5">
      <c r="A48" s="268" t="s">
        <v>200</v>
      </c>
      <c r="B48" s="9">
        <v>35</v>
      </c>
      <c r="C48" s="276">
        <f t="shared" si="3"/>
        <v>10</v>
      </c>
      <c r="D48" s="9"/>
      <c r="E48" s="58" t="s">
        <v>201</v>
      </c>
    </row>
    <row r="49" spans="1:6">
      <c r="A49" s="268" t="s">
        <v>202</v>
      </c>
      <c r="B49" s="9">
        <v>36</v>
      </c>
      <c r="C49" s="276">
        <f t="shared" si="3"/>
        <v>11</v>
      </c>
      <c r="D49" s="9"/>
      <c r="E49" s="58" t="s">
        <v>203</v>
      </c>
      <c r="F49" s="165"/>
    </row>
    <row r="50" spans="1:6">
      <c r="A50" s="268" t="s">
        <v>204</v>
      </c>
      <c r="B50" s="9">
        <v>37</v>
      </c>
      <c r="C50" s="276">
        <f t="shared" si="3"/>
        <v>12</v>
      </c>
      <c r="D50" s="9"/>
      <c r="E50" s="58" t="s">
        <v>205</v>
      </c>
      <c r="F50" s="165"/>
    </row>
    <row r="51" spans="1:6">
      <c r="A51" s="268" t="s">
        <v>206</v>
      </c>
      <c r="B51" s="9">
        <v>38</v>
      </c>
      <c r="C51" s="276">
        <f t="shared" si="3"/>
        <v>13</v>
      </c>
      <c r="D51" s="9"/>
      <c r="E51" s="58" t="s">
        <v>207</v>
      </c>
      <c r="F51" s="165"/>
    </row>
    <row r="52" spans="1:6">
      <c r="A52" s="268" t="s">
        <v>208</v>
      </c>
      <c r="B52" s="9">
        <v>39</v>
      </c>
      <c r="C52" s="276">
        <f t="shared" si="3"/>
        <v>14</v>
      </c>
      <c r="D52" s="9"/>
      <c r="E52" s="58" t="s">
        <v>209</v>
      </c>
      <c r="F52" s="165"/>
    </row>
    <row r="53" spans="1:6">
      <c r="A53" s="268" t="s">
        <v>210</v>
      </c>
      <c r="B53" s="9">
        <v>40</v>
      </c>
      <c r="C53" s="9">
        <v>15</v>
      </c>
      <c r="D53" s="9"/>
      <c r="E53" s="58" t="s">
        <v>211</v>
      </c>
      <c r="F53" s="165"/>
    </row>
    <row r="54" spans="1:6" ht="13.5" thickBot="1">
      <c r="A54" s="270" t="s">
        <v>212</v>
      </c>
      <c r="B54" s="274">
        <v>41</v>
      </c>
      <c r="C54" s="274">
        <v>16</v>
      </c>
      <c r="D54" s="274"/>
      <c r="E54" s="62" t="s">
        <v>213</v>
      </c>
      <c r="F54" s="165"/>
    </row>
    <row r="55" spans="1:6" ht="13.5" thickBot="1">
      <c r="A55" s="76"/>
      <c r="B55" s="9"/>
      <c r="C55" s="276"/>
      <c r="D55" s="9"/>
      <c r="E55"/>
      <c r="F55" s="165"/>
    </row>
    <row r="56" spans="1:6" ht="13.5" thickBot="1">
      <c r="A56" s="266" t="s">
        <v>103</v>
      </c>
      <c r="B56" s="267" t="s">
        <v>104</v>
      </c>
      <c r="C56" s="1176"/>
      <c r="D56" s="1176"/>
      <c r="E56" s="884" t="s">
        <v>105</v>
      </c>
      <c r="F56" s="165"/>
    </row>
    <row r="57" spans="1:6">
      <c r="A57" s="268" t="s">
        <v>214</v>
      </c>
      <c r="B57" s="9">
        <v>42</v>
      </c>
      <c r="C57" s="889" t="s">
        <v>215</v>
      </c>
      <c r="D57" s="890" t="s">
        <v>110</v>
      </c>
      <c r="E57" s="58" t="s">
        <v>216</v>
      </c>
      <c r="F57" s="165"/>
    </row>
    <row r="58" spans="1:6">
      <c r="A58" s="268" t="s">
        <v>217</v>
      </c>
      <c r="B58" s="9">
        <v>43</v>
      </c>
      <c r="C58" s="889" t="s">
        <v>218</v>
      </c>
      <c r="D58" s="890" t="s">
        <v>110</v>
      </c>
      <c r="E58" s="58" t="s">
        <v>219</v>
      </c>
      <c r="F58" s="165"/>
    </row>
    <row r="59" spans="1:6" ht="13.5" thickBot="1">
      <c r="A59" s="270" t="s">
        <v>220</v>
      </c>
      <c r="B59" s="274">
        <v>44</v>
      </c>
      <c r="C59" s="199"/>
      <c r="D59" s="274"/>
      <c r="E59" s="62" t="s">
        <v>221</v>
      </c>
      <c r="F59" s="165"/>
    </row>
    <row r="60" spans="1:6">
      <c r="A60" s="9"/>
      <c r="B60" s="9"/>
      <c r="C60" s="11"/>
      <c r="D60" s="9"/>
      <c r="E60" s="11"/>
      <c r="F60" s="165"/>
    </row>
    <row r="61" spans="1:6">
      <c r="A61" s="9"/>
      <c r="B61" s="276"/>
      <c r="C61" s="11"/>
      <c r="D61" s="9"/>
      <c r="E61" s="11"/>
      <c r="F61" s="165"/>
    </row>
    <row r="62" spans="1:6">
      <c r="A62" s="1177" t="s">
        <v>222</v>
      </c>
      <c r="B62" s="278"/>
      <c r="C62" s="279" t="s">
        <v>223</v>
      </c>
      <c r="D62" s="9"/>
      <c r="E62" s="165"/>
      <c r="F62" s="165"/>
    </row>
    <row r="63" spans="1:6">
      <c r="A63" s="1177"/>
      <c r="B63" s="280" t="s">
        <v>101</v>
      </c>
      <c r="C63" s="281" t="s">
        <v>224</v>
      </c>
      <c r="D63" s="276"/>
      <c r="E63" s="165"/>
      <c r="F63" s="165"/>
    </row>
    <row r="64" spans="1:6">
      <c r="A64" s="1177"/>
      <c r="B64" s="282"/>
      <c r="C64" s="283" t="s">
        <v>225</v>
      </c>
      <c r="D64" s="276"/>
      <c r="E64" s="165"/>
      <c r="F64" s="165"/>
    </row>
    <row r="66" spans="1:6">
      <c r="A66" s="22" t="s">
        <v>226</v>
      </c>
      <c r="B66" s="165"/>
      <c r="C66" s="165"/>
      <c r="D66" s="9"/>
      <c r="E66" s="165"/>
      <c r="F66" s="165"/>
    </row>
    <row r="67" spans="1:6">
      <c r="A67" s="22" t="s">
        <v>227</v>
      </c>
      <c r="B67" s="165"/>
      <c r="C67" s="165"/>
      <c r="D67" s="9"/>
      <c r="E67" s="165"/>
      <c r="F67" s="165"/>
    </row>
    <row r="68" spans="1:6">
      <c r="A68" s="22" t="s">
        <v>228</v>
      </c>
      <c r="B68" s="165"/>
      <c r="C68" s="165"/>
      <c r="D68" s="9"/>
      <c r="E68" s="165"/>
      <c r="F68" s="165"/>
    </row>
    <row r="69" spans="1:6">
      <c r="A69" s="9"/>
      <c r="B69" s="165"/>
      <c r="C69" s="165"/>
      <c r="D69" s="165"/>
      <c r="E69" s="165"/>
      <c r="F69" s="165"/>
    </row>
  </sheetData>
  <mergeCells count="9">
    <mergeCell ref="I15:O15"/>
    <mergeCell ref="C22:D22"/>
    <mergeCell ref="C56:D56"/>
    <mergeCell ref="A62:A64"/>
    <mergeCell ref="A1:E1"/>
    <mergeCell ref="A2:E2"/>
    <mergeCell ref="A3:E3"/>
    <mergeCell ref="C5:D5"/>
    <mergeCell ref="C11:D11"/>
  </mergeCells>
  <phoneticPr fontId="6" type="noConversion"/>
  <hyperlinks>
    <hyperlink ref="A6" location="'Cover'!A1" display="Cover" xr:uid="{07680A67-22A9-4185-A587-7112D11D0D44}"/>
    <hyperlink ref="A7" location="'Co Info '!A1" display="Page 1" xr:uid="{955F97DE-9F40-424B-98C0-ACE21A489B24}"/>
    <hyperlink ref="A8" location="'Co Info Annex'!A1" display="Page 1 Annex" xr:uid="{C27E8C0F-9F45-4E5D-BD04-4650FD7D7781}"/>
    <hyperlink ref="A12" location="'Exh1-BS'!A1" display="Page 2" xr:uid="{DA611A82-0924-4FF2-9696-3D17C3ECACC1}"/>
    <hyperlink ref="A13" location="'Exh 2 -IS'!A1" display="Page 3" xr:uid="{31A9F470-E56D-49C5-94F4-B84FFCF62F88}"/>
    <hyperlink ref="A14" location="'Exh 3 TF-dep'!A1" display="Page 4" xr:uid="{4D777AC7-6024-46C2-85EE-7E770FFC0446}"/>
    <hyperlink ref="A15" location="'Exh 4-TF-Wdr'!A1" display="Page 5" xr:uid="{46F8AFF2-AF00-4CB6-AF9C-D841E020F476}"/>
    <hyperlink ref="A16" location="'Exh 5-Sales'!A1" display="Page 6" xr:uid="{267D8C9A-AC4E-46A5-9E88-E655F2F54B2F}"/>
    <hyperlink ref="A17" location="'Exh 6-Pol'!A1" display="Page 7" xr:uid="{7E9F9AB6-44A0-45FE-BE48-E46E49B69E46}"/>
    <hyperlink ref="A18" location="'Exh 7-AvailPlan'!A1" display="Page 8" xr:uid="{C37E2B91-40C0-4281-AB4A-088D2EC9CB65}"/>
    <hyperlink ref="A19" location="'Exh 8-Claims'!A1" display="Page 9" xr:uid="{65B69123-6039-4A16-A96B-43E8A8E06BC8}"/>
    <hyperlink ref="A23" location="'1-ITF'!A1" display="Page 10" xr:uid="{68EAB522-D9D5-42A4-98AA-3664FFE2F2DC}"/>
    <hyperlink ref="A24" location="'2-IPF'!A1" display="Page 11" xr:uid="{65625EF7-D39A-418E-B02B-C4AF6B8CB3B0}"/>
    <hyperlink ref="A26" location="'3-1 CA-GS'!A1" display="Page 12" xr:uid="{E93B85DD-BEE4-42FC-8165-39DEB913407E}"/>
    <hyperlink ref="A27" location="'3-2 CA-COH CIB '!A1" display="Page 13" xr:uid="{12474C33-7A0F-4828-9B61-404BEBDFADF3}"/>
    <hyperlink ref="A28" location="'3-3 CA-MF UITF'!A1" display="Page 14" xr:uid="{11994439-6D71-4248-8749-01BB0EF4437A}"/>
    <hyperlink ref="A29" location="'3-4 CA-STI'!A1" display="Page 15" xr:uid="{CE0BAF3D-DC40-4EB6-8BE0-8F3E923CD2F7}"/>
    <hyperlink ref="A30" location="'3-5 CA-CB'!A1" display="Page 16" xr:uid="{789675E4-F189-49B2-AB9C-265909C84509}"/>
    <hyperlink ref="A31" location="'3-6 CA-ML'!A1" display="Page 17" xr:uid="{B82192AA-3C1D-4042-A055-64DCB400981E}"/>
    <hyperlink ref="A32" location="'3-7 CA-PL'!A1" display="Page 18" xr:uid="{3A1C154D-FB60-48CC-BCFC-3128691CDAE9}"/>
    <hyperlink ref="A33" location="'3-8 CA-S'!A1" display="Page 19" xr:uid="{F8224851-D23C-4DCB-AB46-2D58DAF3CB12}"/>
    <hyperlink ref="A34" location="'3-9 CA-RE'!A1" display="Page 20" xr:uid="{13DF8B58-0D88-4372-BB0B-F3D8EEE98169}"/>
    <hyperlink ref="A35" location="'3-10 CA-OI'!A1" display="Page 21" xr:uid="{0F8C8D28-5C09-494B-9930-02A74689741A}"/>
    <hyperlink ref="A36" location="'3-11 CA-REC TRUSTEE'!A1" display="Page 22" xr:uid="{61C08C41-18FA-4BAB-BD21-BEFEE91E6129}"/>
    <hyperlink ref="A37" location="'3-12 CA-AII'!A1" display="Page 23" xr:uid="{5E257E43-1651-420B-8346-C2841C111A28}"/>
    <hyperlink ref="A38" location="'3-13 CA-AR NR'!A1" display="Page 24" xr:uid="{B0C8A57C-8810-40A5-BA5D-4EDB9F3362DE}"/>
    <hyperlink ref="A39" location="'3-14 CA-PPE'!A1" display="Page 25" xr:uid="{C9538932-C4F5-4B55-9B5C-5189D0FC71F6}"/>
    <hyperlink ref="A40" location="'3-15 CA-INV'!A1" display="Page 26" xr:uid="{AC730082-66D3-48A1-912A-DCF1CBB52A1E}"/>
    <hyperlink ref="A41" location="'3-16 CA-OA'!A1" display="Page 27" xr:uid="{1E6FF7D0-5073-4C14-BC7B-898091A0883C}"/>
    <hyperlink ref="A42" location="'4 PNR'!A1" display="Page 28" xr:uid="{5D7FA924-45CF-43AF-B5A6-7A56B6F2649F}"/>
    <hyperlink ref="A44" location="'6 OR'!A1" display="Page 30" xr:uid="{E11681CF-30FF-4284-85FE-A779580050A0}"/>
    <hyperlink ref="A43" location="'5 IPR'!A1" display="Page 29" xr:uid="{34E10A8B-4C09-4694-8CDF-53AC9D686BE5}"/>
    <hyperlink ref="A45" location="'7 PBP'!A1" display="Page 31" xr:uid="{07E13C61-2941-4D99-ADB1-6239AD20B039}"/>
    <hyperlink ref="A46" location="'8 PD'!A1" display="Page 32" xr:uid="{208BC04E-1886-46CF-A661-A5E18D41D0C7}"/>
    <hyperlink ref="A47" location="' 9 CBR'!A1" display="Page 33" xr:uid="{8FB6C77F-271B-4498-85EE-64A1C1878412}"/>
    <hyperlink ref="A48" location="'10 AP NP'!A1" display="Page 34" xr:uid="{78AF73FF-5809-462D-A59E-829FB9B28E7C}"/>
    <hyperlink ref="A49" location="'11 TxP'!A1" display="Page 35" xr:uid="{86C396AD-DF40-4441-974D-CB8A229A1CC8}"/>
    <hyperlink ref="A50" location="'12 AE'!A1" display="Page 36" xr:uid="{0BADDD89-A058-4750-8E1C-61F6D95944FF}"/>
    <hyperlink ref="A51" location="'13 OL'!A1" display="Page 37" xr:uid="{23E66528-1DA2-42C0-95BF-23805A9296E0}"/>
    <hyperlink ref="A52" location="'14 SHE'!A1" display="Page 38" xr:uid="{1181E1E0-3EF3-4DC5-B47A-C903735ECF40}"/>
    <hyperlink ref="A57" location="'Appendix A.1'!A1" display="Page 41" xr:uid="{03701D19-679D-4C24-BD19-ED66667ACCEF}"/>
    <hyperlink ref="A59" location="Cert!A1" display="Page 43" xr:uid="{3B10AF8C-61DC-42F8-91AB-6FB6BE49B08B}"/>
    <hyperlink ref="A54" location="'16 Recon'!A1" display="Page 40" xr:uid="{2C2E256D-A970-40FA-B7D2-4269F4244D26}"/>
    <hyperlink ref="A53" location="'15 TB'!A1" display="Page 39" xr:uid="{F1FBD672-65AA-4B5B-82E5-C398AA8D3BE5}"/>
    <hyperlink ref="A58" location="'Appendix A.2'!A1" display="Page 42" xr:uid="{F4E94EAB-D71B-4EC4-AC30-557855B2DBDF}"/>
  </hyperlinks>
  <printOptions horizontalCentered="1"/>
  <pageMargins left="0.51181102362204722" right="0.51181102362204722" top="0.98425196850393704" bottom="0.98425196850393704" header="0.51181102362204722" footer="0.51181102362204722"/>
  <pageSetup paperSize="14" scale="71" orientation="portrait" r:id="rId1"/>
  <headerFooter alignWithMargins="0"/>
  <customProperties>
    <customPr name="_pios_id" r:id="rId2"/>
  </customProperties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tabColor indexed="41"/>
  </sheetPr>
  <dimension ref="A1:I41"/>
  <sheetViews>
    <sheetView zoomScale="85" zoomScaleNormal="85" workbookViewId="0">
      <pane ySplit="5" topLeftCell="A6" activePane="bottomLeft" state="frozen"/>
      <selection sqref="A1:IV1"/>
      <selection pane="bottomLeft" activeCell="O48" sqref="O48"/>
    </sheetView>
  </sheetViews>
  <sheetFormatPr defaultColWidth="9.140625" defaultRowHeight="12.75"/>
  <cols>
    <col min="1" max="1" width="5.28515625" style="2" customWidth="1"/>
    <col min="2" max="2" width="34.28515625" style="2" customWidth="1"/>
    <col min="3" max="3" width="9.85546875" style="2" bestFit="1" customWidth="1"/>
    <col min="4" max="4" width="11.7109375" style="2" customWidth="1"/>
    <col min="5" max="5" width="9.42578125" style="2" customWidth="1"/>
    <col min="6" max="8" width="15.7109375" style="13" customWidth="1"/>
    <col min="9" max="9" width="17.5703125" style="2" customWidth="1"/>
    <col min="10" max="16384" width="9.140625" style="2"/>
  </cols>
  <sheetData>
    <row r="1" spans="1:9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</row>
    <row r="2" spans="1:9" ht="29.45" customHeight="1" thickBot="1">
      <c r="A2" s="1253" t="s">
        <v>1149</v>
      </c>
      <c r="B2" s="1254"/>
      <c r="C2" s="1254"/>
      <c r="D2" s="1254"/>
      <c r="E2" s="1254"/>
      <c r="F2" s="1254"/>
      <c r="G2" s="1254"/>
      <c r="H2" s="1254"/>
      <c r="I2" s="1255"/>
    </row>
    <row r="3" spans="1:9" s="3" customFormat="1" ht="18" customHeight="1">
      <c r="A3" s="1261"/>
      <c r="B3" s="1236"/>
      <c r="C3" s="94" t="s">
        <v>1150</v>
      </c>
      <c r="D3" s="94" t="s">
        <v>762</v>
      </c>
      <c r="E3" s="94" t="s">
        <v>1042</v>
      </c>
      <c r="F3" s="94" t="s">
        <v>1151</v>
      </c>
      <c r="G3" s="94" t="s">
        <v>1044</v>
      </c>
      <c r="H3" s="94" t="s">
        <v>1045</v>
      </c>
      <c r="I3" s="546" t="s">
        <v>619</v>
      </c>
    </row>
    <row r="4" spans="1:9" s="3" customFormat="1">
      <c r="A4" s="1278" t="s">
        <v>1152</v>
      </c>
      <c r="B4" s="1279"/>
      <c r="C4" s="743" t="s">
        <v>733</v>
      </c>
      <c r="D4" s="743" t="s">
        <v>1153</v>
      </c>
      <c r="E4" s="743" t="s">
        <v>1154</v>
      </c>
      <c r="F4" s="743" t="s">
        <v>1053</v>
      </c>
      <c r="G4" s="743" t="s">
        <v>566</v>
      </c>
      <c r="H4" s="743" t="s">
        <v>697</v>
      </c>
      <c r="I4" s="552"/>
    </row>
    <row r="5" spans="1:9" s="3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  <c r="H5" s="732" t="s">
        <v>670</v>
      </c>
      <c r="I5" s="732" t="s">
        <v>671</v>
      </c>
    </row>
    <row r="6" spans="1:9" ht="21" customHeight="1">
      <c r="A6" s="568" t="s">
        <v>1155</v>
      </c>
      <c r="B6" s="166"/>
      <c r="C6" s="166"/>
      <c r="D6" s="166"/>
      <c r="E6" s="166"/>
      <c r="F6" s="286"/>
      <c r="G6" s="286"/>
      <c r="H6" s="286"/>
      <c r="I6" s="289"/>
    </row>
    <row r="7" spans="1:9">
      <c r="A7" s="302" t="s">
        <v>1156</v>
      </c>
      <c r="B7" s="165"/>
      <c r="C7" s="165"/>
      <c r="D7" s="165"/>
      <c r="E7" s="165"/>
      <c r="F7" s="286"/>
      <c r="G7" s="286"/>
      <c r="H7" s="286"/>
      <c r="I7" s="289"/>
    </row>
    <row r="8" spans="1:9">
      <c r="A8" s="302" t="s">
        <v>1157</v>
      </c>
      <c r="B8" s="165"/>
      <c r="C8" s="165"/>
      <c r="D8" s="165"/>
      <c r="E8" s="165"/>
      <c r="F8" s="286"/>
      <c r="G8" s="286"/>
      <c r="H8" s="286"/>
      <c r="I8" s="289"/>
    </row>
    <row r="9" spans="1:9">
      <c r="A9" s="306" t="s">
        <v>1158</v>
      </c>
      <c r="B9" s="165"/>
      <c r="C9" s="165"/>
      <c r="D9" s="165"/>
      <c r="E9" s="165"/>
      <c r="F9" s="286"/>
      <c r="G9" s="286"/>
      <c r="H9" s="286"/>
      <c r="I9" s="289"/>
    </row>
    <row r="10" spans="1:9">
      <c r="A10" s="409" t="s">
        <v>456</v>
      </c>
      <c r="B10" s="165"/>
      <c r="C10" s="165"/>
      <c r="D10" s="165"/>
      <c r="E10" s="165"/>
      <c r="F10" s="286"/>
      <c r="G10" s="286"/>
      <c r="H10" s="286"/>
      <c r="I10" s="289"/>
    </row>
    <row r="11" spans="1:9">
      <c r="A11" s="409" t="s">
        <v>458</v>
      </c>
      <c r="B11" s="165"/>
      <c r="C11" s="165"/>
      <c r="D11" s="165"/>
      <c r="E11" s="165"/>
      <c r="F11" s="286"/>
      <c r="G11" s="286"/>
      <c r="H11" s="286"/>
      <c r="I11" s="289"/>
    </row>
    <row r="12" spans="1:9">
      <c r="A12" s="409" t="s">
        <v>461</v>
      </c>
      <c r="B12" s="165"/>
      <c r="C12" s="165"/>
      <c r="D12" s="165"/>
      <c r="E12" s="165"/>
      <c r="F12" s="286"/>
      <c r="G12" s="286"/>
      <c r="H12" s="286"/>
      <c r="I12" s="289"/>
    </row>
    <row r="13" spans="1:9">
      <c r="A13" s="488"/>
      <c r="B13" s="11" t="s">
        <v>1159</v>
      </c>
      <c r="C13" s="12"/>
      <c r="D13" s="344"/>
      <c r="E13" s="344"/>
      <c r="F13" s="779">
        <f>SUM(F7:F12)</f>
        <v>0</v>
      </c>
      <c r="G13" s="779">
        <f t="shared" ref="G13:H13" si="0">SUM(G7:G12)</f>
        <v>0</v>
      </c>
      <c r="H13" s="779">
        <f t="shared" si="0"/>
        <v>0</v>
      </c>
      <c r="I13" s="289"/>
    </row>
    <row r="14" spans="1:9" ht="21" customHeight="1">
      <c r="A14" s="140" t="s">
        <v>1160</v>
      </c>
      <c r="B14" s="10"/>
      <c r="C14" s="10"/>
      <c r="D14" s="10"/>
      <c r="E14" s="10"/>
      <c r="F14" s="286"/>
      <c r="G14" s="286"/>
      <c r="H14" s="286"/>
      <c r="I14" s="289"/>
    </row>
    <row r="15" spans="1:9">
      <c r="A15" s="302" t="s">
        <v>1156</v>
      </c>
      <c r="B15" s="141"/>
      <c r="C15" s="141"/>
      <c r="D15" s="141"/>
      <c r="E15" s="141"/>
      <c r="F15" s="286"/>
      <c r="G15" s="286"/>
      <c r="H15" s="286"/>
      <c r="I15" s="289"/>
    </row>
    <row r="16" spans="1:9">
      <c r="A16" s="302" t="s">
        <v>1157</v>
      </c>
      <c r="B16" s="141"/>
      <c r="C16" s="141"/>
      <c r="D16" s="141"/>
      <c r="E16" s="141"/>
      <c r="F16" s="286"/>
      <c r="G16" s="286"/>
      <c r="H16" s="286"/>
      <c r="I16" s="289"/>
    </row>
    <row r="17" spans="1:9">
      <c r="A17" s="306" t="s">
        <v>1158</v>
      </c>
      <c r="B17" s="141"/>
      <c r="C17" s="141"/>
      <c r="D17" s="141"/>
      <c r="E17" s="141"/>
      <c r="F17" s="286"/>
      <c r="G17" s="286"/>
      <c r="H17" s="286"/>
      <c r="I17" s="289"/>
    </row>
    <row r="18" spans="1:9">
      <c r="A18" s="409" t="s">
        <v>456</v>
      </c>
      <c r="B18" s="141"/>
      <c r="C18" s="141"/>
      <c r="D18" s="141"/>
      <c r="E18" s="141"/>
      <c r="F18" s="286"/>
      <c r="G18" s="286"/>
      <c r="H18" s="286"/>
      <c r="I18" s="289"/>
    </row>
    <row r="19" spans="1:9">
      <c r="A19" s="409" t="s">
        <v>458</v>
      </c>
      <c r="B19" s="141"/>
      <c r="C19" s="141"/>
      <c r="D19" s="141"/>
      <c r="E19" s="141"/>
      <c r="F19" s="286"/>
      <c r="G19" s="286"/>
      <c r="H19" s="286"/>
      <c r="I19" s="289"/>
    </row>
    <row r="20" spans="1:9">
      <c r="A20" s="409" t="s">
        <v>461</v>
      </c>
      <c r="B20" s="165"/>
      <c r="C20" s="165"/>
      <c r="D20" s="165"/>
      <c r="E20" s="165"/>
      <c r="F20" s="165"/>
      <c r="G20" s="165"/>
      <c r="H20" s="165"/>
      <c r="I20" s="289"/>
    </row>
    <row r="21" spans="1:9">
      <c r="A21" s="343"/>
      <c r="B21" s="12" t="s">
        <v>1161</v>
      </c>
      <c r="C21" s="12"/>
      <c r="D21" s="344"/>
      <c r="E21" s="344"/>
      <c r="F21" s="779">
        <f>SUM(F15:F20)</f>
        <v>0</v>
      </c>
      <c r="G21" s="779">
        <f t="shared" ref="G21:H21" si="1">SUM(G15:G20)</f>
        <v>0</v>
      </c>
      <c r="H21" s="779">
        <f t="shared" si="1"/>
        <v>0</v>
      </c>
      <c r="I21" s="289"/>
    </row>
    <row r="22" spans="1:9" ht="21" customHeight="1">
      <c r="A22" s="140" t="s">
        <v>1162</v>
      </c>
      <c r="B22" s="10"/>
      <c r="C22" s="10"/>
      <c r="D22" s="10"/>
      <c r="E22" s="10"/>
      <c r="F22" s="286"/>
      <c r="G22" s="286"/>
      <c r="H22" s="286"/>
      <c r="I22" s="289"/>
    </row>
    <row r="23" spans="1:9" ht="12.75" customHeight="1">
      <c r="A23" s="302" t="s">
        <v>1156</v>
      </c>
      <c r="B23" s="165"/>
      <c r="C23" s="165"/>
      <c r="D23" s="344"/>
      <c r="E23" s="344"/>
      <c r="F23" s="286"/>
      <c r="G23" s="286"/>
      <c r="H23" s="286"/>
      <c r="I23" s="289"/>
    </row>
    <row r="24" spans="1:9" ht="12.75" customHeight="1">
      <c r="A24" s="302" t="s">
        <v>1157</v>
      </c>
      <c r="B24" s="165"/>
      <c r="C24" s="165"/>
      <c r="D24" s="10"/>
      <c r="E24" s="10"/>
      <c r="F24" s="286"/>
      <c r="G24" s="286"/>
      <c r="H24" s="286"/>
      <c r="I24" s="289"/>
    </row>
    <row r="25" spans="1:9" ht="12.75" customHeight="1">
      <c r="A25" s="306" t="s">
        <v>1158</v>
      </c>
      <c r="B25" s="165"/>
      <c r="C25" s="165"/>
      <c r="D25" s="10"/>
      <c r="E25" s="10"/>
      <c r="F25" s="286"/>
      <c r="G25" s="286"/>
      <c r="H25" s="286"/>
      <c r="I25" s="289"/>
    </row>
    <row r="26" spans="1:9" ht="12.75" customHeight="1">
      <c r="A26" s="409" t="s">
        <v>456</v>
      </c>
      <c r="B26" s="316"/>
      <c r="C26" s="316"/>
      <c r="D26" s="10"/>
      <c r="E26" s="10"/>
      <c r="F26" s="286"/>
      <c r="G26" s="286"/>
      <c r="H26" s="286"/>
      <c r="I26" s="289"/>
    </row>
    <row r="27" spans="1:9" ht="12.75" customHeight="1">
      <c r="A27" s="409" t="s">
        <v>458</v>
      </c>
      <c r="B27" s="10"/>
      <c r="C27" s="10"/>
      <c r="D27" s="10"/>
      <c r="E27" s="10"/>
      <c r="F27" s="286"/>
      <c r="G27" s="286"/>
      <c r="H27" s="286"/>
      <c r="I27" s="289"/>
    </row>
    <row r="28" spans="1:9" ht="12.75" customHeight="1">
      <c r="A28" s="409" t="s">
        <v>461</v>
      </c>
      <c r="B28" s="10"/>
      <c r="C28" s="10"/>
      <c r="D28" s="10"/>
      <c r="E28" s="10"/>
      <c r="F28" s="286"/>
      <c r="G28" s="286"/>
      <c r="H28" s="286"/>
      <c r="I28" s="289"/>
    </row>
    <row r="29" spans="1:9">
      <c r="A29" s="302"/>
      <c r="B29" s="11" t="s">
        <v>1163</v>
      </c>
      <c r="C29" s="12"/>
      <c r="D29" s="344"/>
      <c r="E29" s="344"/>
      <c r="F29" s="779">
        <f>SUM(F23:F28)</f>
        <v>0</v>
      </c>
      <c r="G29" s="779">
        <f t="shared" ref="G29:H29" si="2">SUM(G23:G28)</f>
        <v>0</v>
      </c>
      <c r="H29" s="779">
        <f t="shared" si="2"/>
        <v>0</v>
      </c>
      <c r="I29" s="289"/>
    </row>
    <row r="30" spans="1:9" ht="13.5" thickBot="1">
      <c r="A30" s="1243" t="s">
        <v>643</v>
      </c>
      <c r="B30" s="1244"/>
      <c r="C30" s="1244"/>
      <c r="D30" s="1244"/>
      <c r="E30" s="1244"/>
      <c r="F30" s="197">
        <f>F13+F21+F29</f>
        <v>0</v>
      </c>
      <c r="G30" s="197">
        <f t="shared" ref="G30:H30" si="3">G13+G21+G29</f>
        <v>0</v>
      </c>
      <c r="H30" s="197">
        <f t="shared" si="3"/>
        <v>0</v>
      </c>
      <c r="I30" s="167"/>
    </row>
    <row r="31" spans="1:9" ht="14.25" thickTop="1" thickBot="1">
      <c r="A31" s="177"/>
      <c r="B31" s="293"/>
      <c r="C31" s="293"/>
      <c r="D31" s="293"/>
      <c r="E31" s="293"/>
      <c r="F31" s="294"/>
      <c r="G31" s="294"/>
      <c r="H31" s="294"/>
      <c r="I31" s="296"/>
    </row>
    <row r="32" spans="1:9" ht="3" customHeight="1">
      <c r="A32" s="165"/>
      <c r="B32" s="165"/>
      <c r="C32" s="165"/>
      <c r="D32" s="165"/>
      <c r="E32" s="165"/>
      <c r="F32" s="297"/>
      <c r="G32" s="297"/>
      <c r="H32" s="297"/>
      <c r="I32" s="165"/>
    </row>
    <row r="33" spans="1:9">
      <c r="A33" s="6" t="s">
        <v>1102</v>
      </c>
      <c r="B33" s="6"/>
      <c r="C33" s="6"/>
      <c r="D33" s="6"/>
      <c r="E33" s="6"/>
      <c r="F33" s="297"/>
      <c r="G33" s="297"/>
      <c r="H33" s="82" t="s">
        <v>101</v>
      </c>
      <c r="I33" s="165"/>
    </row>
    <row r="34" spans="1:9" ht="9" customHeight="1">
      <c r="A34" s="165"/>
      <c r="B34" s="165"/>
      <c r="C34" s="165"/>
      <c r="D34" s="165"/>
      <c r="E34" s="165"/>
      <c r="F34" s="297"/>
      <c r="G34" s="297"/>
      <c r="H34" s="297"/>
      <c r="I34" s="165"/>
    </row>
    <row r="35" spans="1:9">
      <c r="A35"/>
      <c r="B35" s="418" t="s">
        <v>509</v>
      </c>
      <c r="C35" s="418"/>
      <c r="D35" s="165"/>
      <c r="E35" s="165"/>
      <c r="F35" s="297"/>
      <c r="G35" s="297"/>
      <c r="H35" s="297"/>
      <c r="I35" s="165"/>
    </row>
    <row r="36" spans="1:9" ht="14.1" customHeight="1">
      <c r="A36" s="71">
        <v>1</v>
      </c>
      <c r="B36" s="71" t="str">
        <f>'3-13 CA-AR NR'!B40</f>
        <v>A "Not Applicable," “N/A,” "NONE," or "NlL" phrase should be indicated in the schedules or sheets that do not apply or are not suitable to the Company. </v>
      </c>
      <c r="C36" s="71"/>
      <c r="D36" s="165"/>
      <c r="E36" s="165"/>
      <c r="F36" s="297"/>
      <c r="G36" s="297"/>
      <c r="H36" s="297"/>
      <c r="I36" s="165"/>
    </row>
    <row r="37" spans="1:9">
      <c r="A37" s="71">
        <v>2</v>
      </c>
      <c r="B37" s="71" t="str">
        <f>'3-13 CA-AR NR'!B41</f>
        <v>Any schedule not in accordance with the prescribed format, wrong data entry, missing details, information, and incomplete information/s shall be subject to penalties as specified under CL 2014-15.</v>
      </c>
      <c r="C37" s="71"/>
      <c r="D37" s="165"/>
      <c r="E37" s="165"/>
      <c r="F37" s="297"/>
      <c r="G37" s="297"/>
      <c r="H37" s="297"/>
      <c r="I37" s="165"/>
    </row>
    <row r="38" spans="1:9">
      <c r="A38" s="71">
        <v>3</v>
      </c>
      <c r="B38" s="71" t="s">
        <v>1164</v>
      </c>
      <c r="C38" s="71"/>
      <c r="D38" s="165"/>
      <c r="E38" s="165"/>
      <c r="F38" s="297"/>
      <c r="G38" s="297"/>
      <c r="H38" s="297"/>
      <c r="I38" s="165"/>
    </row>
    <row r="39" spans="1:9">
      <c r="A39" s="71">
        <v>4</v>
      </c>
      <c r="B39" s="71" t="s">
        <v>841</v>
      </c>
      <c r="C39" s="165"/>
      <c r="D39" s="165"/>
      <c r="E39" s="165"/>
      <c r="F39" s="297"/>
      <c r="G39" s="297"/>
      <c r="H39" s="297"/>
      <c r="I39" s="165"/>
    </row>
    <row r="40" spans="1:9">
      <c r="A40" s="165"/>
      <c r="B40" s="71" t="s">
        <v>1165</v>
      </c>
      <c r="C40" s="165"/>
      <c r="D40" s="165"/>
      <c r="E40" s="165"/>
      <c r="F40" s="297"/>
      <c r="G40" s="297"/>
      <c r="H40" s="297"/>
      <c r="I40" s="165"/>
    </row>
    <row r="41" spans="1:9">
      <c r="A41" s="165"/>
      <c r="B41" s="71" t="s">
        <v>1166</v>
      </c>
      <c r="C41" s="165"/>
      <c r="D41" s="165"/>
      <c r="E41" s="165"/>
      <c r="F41" s="297"/>
      <c r="G41" s="297"/>
      <c r="H41" s="297"/>
      <c r="I41" s="165"/>
    </row>
  </sheetData>
  <mergeCells count="6">
    <mergeCell ref="A30:E30"/>
    <mergeCell ref="A5:B5"/>
    <mergeCell ref="A2:I2"/>
    <mergeCell ref="A1:I1"/>
    <mergeCell ref="A3:B3"/>
    <mergeCell ref="A4:B4"/>
  </mergeCells>
  <phoneticPr fontId="6" type="noConversion"/>
  <hyperlinks>
    <hyperlink ref="H33" location="'CONTENTS'!A1" display="CONTENTS!A1" xr:uid="{22E0B2AA-BCF6-44DD-B0B0-720DD04F3D50}"/>
  </hyperlinks>
  <printOptions horizontalCentered="1" gridLines="1"/>
  <pageMargins left="0.51181102362204722" right="0.23622047244094491" top="0.78740157480314965" bottom="0.19685039370078741" header="0.51181102362204722" footer="0.51181102362204722"/>
  <pageSetup paperSize="14" scale="105" orientation="landscape" r:id="rId1"/>
  <headerFooter alignWithMargins="0">
    <oddFooter>&amp;RPage 26_Sch3-14_PPE&amp;E_PN</oddFooter>
  </headerFooter>
  <customProperties>
    <customPr name="_pios_id" r:id="rId2"/>
  </customProperties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tabColor indexed="41"/>
  </sheetPr>
  <dimension ref="A1:G28"/>
  <sheetViews>
    <sheetView zoomScale="85" zoomScaleNormal="85" workbookViewId="0">
      <pane ySplit="5" topLeftCell="A6" activePane="bottomLeft" state="frozen"/>
      <selection sqref="A1:IV1"/>
      <selection pane="bottomLeft" activeCell="P49" sqref="P49"/>
    </sheetView>
  </sheetViews>
  <sheetFormatPr defaultColWidth="8.85546875" defaultRowHeight="12.75"/>
  <cols>
    <col min="1" max="1" width="4" customWidth="1"/>
    <col min="2" max="2" width="18" customWidth="1"/>
    <col min="3" max="3" width="21.7109375" customWidth="1"/>
    <col min="4" max="6" width="15.7109375" style="19" customWidth="1"/>
    <col min="7" max="7" width="14.85546875" customWidth="1"/>
  </cols>
  <sheetData>
    <row r="1" spans="1:7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</row>
    <row r="2" spans="1:7" ht="29.45" customHeight="1" thickBot="1">
      <c r="A2" s="1253" t="s">
        <v>1167</v>
      </c>
      <c r="B2" s="1254"/>
      <c r="C2" s="1254"/>
      <c r="D2" s="1254"/>
      <c r="E2" s="1254"/>
      <c r="F2" s="1254"/>
      <c r="G2" s="1255"/>
    </row>
    <row r="3" spans="1:7" s="4" customFormat="1" ht="18" customHeight="1">
      <c r="A3" s="1338" t="s">
        <v>1168</v>
      </c>
      <c r="B3" s="1438"/>
      <c r="C3" s="338" t="s">
        <v>1092</v>
      </c>
      <c r="D3" s="1443" t="s">
        <v>1169</v>
      </c>
      <c r="E3" s="1442" t="s">
        <v>850</v>
      </c>
      <c r="F3" s="1442"/>
      <c r="G3" s="1440" t="s">
        <v>619</v>
      </c>
    </row>
    <row r="4" spans="1:7" s="4" customFormat="1">
      <c r="A4" s="1340"/>
      <c r="B4" s="1439"/>
      <c r="C4" s="753" t="s">
        <v>1094</v>
      </c>
      <c r="D4" s="1444"/>
      <c r="E4" s="780" t="s">
        <v>784</v>
      </c>
      <c r="F4" s="780" t="s">
        <v>785</v>
      </c>
      <c r="G4" s="1441"/>
    </row>
    <row r="5" spans="1:7" s="4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</row>
    <row r="6" spans="1:7" ht="15" customHeight="1">
      <c r="A6" s="1" t="s">
        <v>1170</v>
      </c>
      <c r="D6" s="26"/>
      <c r="E6" s="26"/>
      <c r="F6" s="26"/>
      <c r="G6" s="77"/>
    </row>
    <row r="7" spans="1:7" s="1" customFormat="1" ht="15" customHeight="1">
      <c r="A7" s="1" t="s">
        <v>1171</v>
      </c>
      <c r="D7" s="517"/>
      <c r="E7" s="517"/>
      <c r="F7" s="517"/>
      <c r="G7" s="167"/>
    </row>
    <row r="8" spans="1:7">
      <c r="A8" s="107">
        <v>1</v>
      </c>
      <c r="B8" t="s">
        <v>1172</v>
      </c>
      <c r="D8" s="26"/>
      <c r="E8" s="26"/>
      <c r="F8" s="26"/>
      <c r="G8" s="77"/>
    </row>
    <row r="9" spans="1:7">
      <c r="A9" s="107">
        <v>2</v>
      </c>
      <c r="B9" t="s">
        <v>1173</v>
      </c>
      <c r="D9" s="26"/>
      <c r="E9" s="26"/>
      <c r="F9" s="26"/>
      <c r="G9" s="77"/>
    </row>
    <row r="10" spans="1:7">
      <c r="A10" s="107">
        <v>3</v>
      </c>
      <c r="B10" s="607" t="s">
        <v>1174</v>
      </c>
      <c r="D10" s="26"/>
      <c r="E10" s="26"/>
      <c r="F10" s="26"/>
      <c r="G10" s="77"/>
    </row>
    <row r="11" spans="1:7" ht="13.5" thickBot="1">
      <c r="A11" s="114"/>
      <c r="B11" s="1" t="s">
        <v>1175</v>
      </c>
      <c r="D11" s="345">
        <f>SUM(D6:D10)</f>
        <v>0</v>
      </c>
      <c r="E11" s="345">
        <f t="shared" ref="E11:F11" si="0">SUM(E6:E10)</f>
        <v>0</v>
      </c>
      <c r="F11" s="345">
        <f t="shared" si="0"/>
        <v>0</v>
      </c>
      <c r="G11" s="77"/>
    </row>
    <row r="12" spans="1:7" ht="13.5" thickTop="1">
      <c r="A12" s="1" t="s">
        <v>1176</v>
      </c>
      <c r="D12" s="26"/>
      <c r="E12" s="26"/>
      <c r="F12" s="26"/>
      <c r="G12" s="77"/>
    </row>
    <row r="13" spans="1:7">
      <c r="A13" s="107">
        <v>1</v>
      </c>
      <c r="D13" s="26"/>
      <c r="E13" s="26"/>
      <c r="F13" s="26"/>
      <c r="G13" s="77"/>
    </row>
    <row r="14" spans="1:7">
      <c r="A14" s="107">
        <v>2</v>
      </c>
      <c r="D14" s="26"/>
      <c r="E14" s="26"/>
      <c r="F14" s="26"/>
      <c r="G14" s="77"/>
    </row>
    <row r="15" spans="1:7">
      <c r="A15" s="107">
        <v>3</v>
      </c>
      <c r="D15" s="26"/>
      <c r="E15" s="26"/>
      <c r="F15" s="26"/>
      <c r="G15" s="77"/>
    </row>
    <row r="16" spans="1:7" ht="13.5" thickBot="1">
      <c r="A16" s="107"/>
      <c r="B16" s="1" t="s">
        <v>1177</v>
      </c>
      <c r="D16" s="345">
        <f>SUM(D13:D15)</f>
        <v>0</v>
      </c>
      <c r="E16" s="345">
        <f t="shared" ref="E16:F16" si="1">SUM(E13:E15)</f>
        <v>0</v>
      </c>
      <c r="F16" s="345">
        <f t="shared" si="1"/>
        <v>0</v>
      </c>
      <c r="G16" s="77"/>
    </row>
    <row r="17" spans="1:7" ht="18" customHeight="1" thickTop="1" thickBot="1">
      <c r="A17" s="85"/>
      <c r="B17" s="144" t="s">
        <v>1178</v>
      </c>
      <c r="C17" s="144"/>
      <c r="D17" s="345">
        <f>SUM(D11-D16)</f>
        <v>0</v>
      </c>
      <c r="E17" s="345">
        <f t="shared" ref="E17:F17" si="2">SUM(E11-E16)</f>
        <v>0</v>
      </c>
      <c r="F17" s="345">
        <f t="shared" si="2"/>
        <v>0</v>
      </c>
      <c r="G17" s="167"/>
    </row>
    <row r="18" spans="1:7" ht="9" customHeight="1" thickTop="1" thickBot="1">
      <c r="A18" s="168"/>
      <c r="B18" s="15"/>
      <c r="C18" s="15"/>
      <c r="D18" s="16"/>
      <c r="E18" s="16"/>
      <c r="F18" s="16"/>
      <c r="G18" s="169"/>
    </row>
    <row r="19" spans="1:7" ht="30" customHeight="1" thickBot="1">
      <c r="A19" s="1435"/>
      <c r="B19" s="1436"/>
      <c r="C19" s="1436"/>
      <c r="D19" s="1436"/>
      <c r="E19" s="1436"/>
      <c r="F19" s="1436"/>
      <c r="G19" s="1437"/>
    </row>
    <row r="20" spans="1:7" ht="13.5" thickBot="1">
      <c r="A20" s="90"/>
      <c r="B20" s="170"/>
      <c r="C20" s="170"/>
      <c r="D20" s="171"/>
      <c r="E20" s="171"/>
      <c r="F20" s="171"/>
      <c r="G20" s="80"/>
    </row>
    <row r="21" spans="1:7" ht="5.25" customHeight="1">
      <c r="B21" s="7"/>
      <c r="C21" s="7"/>
      <c r="D21" s="172"/>
      <c r="E21" s="172"/>
      <c r="F21" s="172"/>
    </row>
    <row r="22" spans="1:7">
      <c r="A22" s="7" t="s">
        <v>1102</v>
      </c>
      <c r="G22" s="82" t="s">
        <v>101</v>
      </c>
    </row>
    <row r="23" spans="1:7" ht="9" customHeight="1"/>
    <row r="24" spans="1:7">
      <c r="B24" s="418" t="s">
        <v>509</v>
      </c>
    </row>
    <row r="25" spans="1:7">
      <c r="A25" s="71">
        <v>1</v>
      </c>
      <c r="B25" s="71" t="str">
        <f>'3-14 CA-PPE'!B36</f>
        <v>A "Not Applicable," “N/A,” "NONE," or "NlL" phrase should be indicated in the schedules or sheets that do not apply or are not suitable to the Company. </v>
      </c>
    </row>
    <row r="26" spans="1:7">
      <c r="A26" s="71">
        <v>2</v>
      </c>
      <c r="B26" s="71" t="str">
        <f>'3-14 CA-PPE'!B37</f>
        <v>Any schedule not in accordance with the prescribed format, wrong data entry, missing details, information, and incomplete information/s shall be subject to penalties as specified under CL 2014-15.</v>
      </c>
    </row>
    <row r="27" spans="1:7">
      <c r="A27" s="71">
        <v>3</v>
      </c>
      <c r="B27" s="71" t="s">
        <v>841</v>
      </c>
    </row>
    <row r="28" spans="1:7">
      <c r="B28" s="71" t="s">
        <v>1179</v>
      </c>
    </row>
  </sheetData>
  <mergeCells count="8">
    <mergeCell ref="A19:G19"/>
    <mergeCell ref="A5:B5"/>
    <mergeCell ref="A2:G2"/>
    <mergeCell ref="A1:G1"/>
    <mergeCell ref="A3:B4"/>
    <mergeCell ref="G3:G4"/>
    <mergeCell ref="E3:F3"/>
    <mergeCell ref="D3:D4"/>
  </mergeCells>
  <phoneticPr fontId="6" type="noConversion"/>
  <hyperlinks>
    <hyperlink ref="G22" location="'CONTENTS'!A1" display="CONTENTS!A1" xr:uid="{3C7261D8-EA3D-447F-B7DF-38C61FF8E749}"/>
  </hyperlinks>
  <printOptions horizontalCentered="1" gridLines="1"/>
  <pageMargins left="0.51181102362204722" right="0.51181102362204722" top="0.98425196850393704" bottom="0.98425196850393704" header="0.51181102362204722" footer="0.51181102362204722"/>
  <pageSetup paperSize="14" scale="120" orientation="landscape" r:id="rId1"/>
  <headerFooter alignWithMargins="0">
    <oddFooter>&amp;RPage 27_Sch3-15_Inv_PN</oddFooter>
  </headerFooter>
  <customProperties>
    <customPr name="_pios_id" r:id="rId2"/>
  </customProperties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tabColor indexed="41"/>
  </sheetPr>
  <dimension ref="A1:G56"/>
  <sheetViews>
    <sheetView tabSelected="1" zoomScale="85" zoomScaleNormal="85" workbookViewId="0">
      <pane ySplit="5" topLeftCell="A6" activePane="bottomLeft" state="frozen"/>
      <selection pane="bottomLeft" activeCell="E38" sqref="E38"/>
    </sheetView>
  </sheetViews>
  <sheetFormatPr defaultColWidth="8.85546875" defaultRowHeight="12.75"/>
  <cols>
    <col min="1" max="1" width="4" customWidth="1"/>
    <col min="2" max="2" width="27.42578125" customWidth="1"/>
    <col min="3" max="3" width="21.7109375" customWidth="1"/>
    <col min="4" max="4" width="15.7109375" style="942" customWidth="1"/>
    <col min="5" max="5" width="15.7109375" style="19" customWidth="1"/>
    <col min="6" max="6" width="14.85546875" customWidth="1"/>
  </cols>
  <sheetData>
    <row r="1" spans="1:7" ht="43.5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</row>
    <row r="2" spans="1:7" ht="30" customHeight="1" thickBot="1">
      <c r="A2" s="1392" t="s">
        <v>1180</v>
      </c>
      <c r="B2" s="1393"/>
      <c r="C2" s="1393"/>
      <c r="D2" s="1393"/>
      <c r="E2" s="1393"/>
      <c r="F2" s="1394"/>
    </row>
    <row r="3" spans="1:7">
      <c r="A3" s="1447" t="s">
        <v>1181</v>
      </c>
      <c r="B3" s="1448"/>
      <c r="C3" s="246" t="s">
        <v>1092</v>
      </c>
      <c r="D3" s="935" t="s">
        <v>703</v>
      </c>
      <c r="E3" s="346" t="s">
        <v>1182</v>
      </c>
      <c r="F3" s="1445" t="s">
        <v>619</v>
      </c>
    </row>
    <row r="4" spans="1:7">
      <c r="A4" s="1424"/>
      <c r="B4" s="1425"/>
      <c r="C4" s="243" t="s">
        <v>1094</v>
      </c>
      <c r="D4" s="936" t="s">
        <v>784</v>
      </c>
      <c r="E4" s="347" t="s">
        <v>785</v>
      </c>
      <c r="F4" s="1446"/>
    </row>
    <row r="5" spans="1:7" ht="13.5" thickBot="1">
      <c r="A5" s="1251" t="s">
        <v>623</v>
      </c>
      <c r="B5" s="1260"/>
      <c r="C5" s="732" t="s">
        <v>624</v>
      </c>
      <c r="D5" s="937" t="s">
        <v>625</v>
      </c>
      <c r="E5" s="727" t="s">
        <v>626</v>
      </c>
      <c r="F5" s="613" t="s">
        <v>627</v>
      </c>
      <c r="G5" s="617"/>
    </row>
    <row r="6" spans="1:7" ht="15" customHeight="1">
      <c r="A6" s="618" t="s">
        <v>1183</v>
      </c>
      <c r="B6" t="s">
        <v>1184</v>
      </c>
      <c r="D6" s="929"/>
      <c r="E6" s="26"/>
      <c r="F6" s="58"/>
    </row>
    <row r="7" spans="1:7">
      <c r="A7" s="618"/>
      <c r="B7" s="619" t="s">
        <v>1185</v>
      </c>
      <c r="C7" s="619" t="s">
        <v>1186</v>
      </c>
      <c r="D7" s="929"/>
      <c r="E7" s="26"/>
      <c r="F7" s="58"/>
    </row>
    <row r="8" spans="1:7" ht="15" customHeight="1">
      <c r="A8" s="387"/>
      <c r="B8" s="316">
        <v>1</v>
      </c>
      <c r="D8" s="929"/>
      <c r="E8" s="26"/>
      <c r="F8" s="58"/>
    </row>
    <row r="9" spans="1:7" ht="15" customHeight="1">
      <c r="A9" s="387"/>
      <c r="B9" s="377">
        <v>2</v>
      </c>
      <c r="D9" s="929"/>
      <c r="E9" s="26"/>
      <c r="F9" s="58"/>
    </row>
    <row r="10" spans="1:7" ht="15" customHeight="1">
      <c r="A10" s="387"/>
      <c r="B10" s="377">
        <v>3</v>
      </c>
      <c r="D10" s="929"/>
      <c r="E10" s="26"/>
      <c r="F10" s="58"/>
    </row>
    <row r="11" spans="1:7" ht="15" customHeight="1" thickBot="1">
      <c r="A11" s="387"/>
      <c r="B11" s="11" t="s">
        <v>1187</v>
      </c>
      <c r="D11" s="938">
        <f>SUM(D8:D10)</f>
        <v>0</v>
      </c>
      <c r="E11" s="410">
        <f>SUM(E8:E10)</f>
        <v>0</v>
      </c>
      <c r="F11" s="58"/>
    </row>
    <row r="12" spans="1:7">
      <c r="A12" s="618" t="s">
        <v>1188</v>
      </c>
      <c r="B12" t="s">
        <v>1189</v>
      </c>
      <c r="D12" s="929"/>
      <c r="E12" s="26"/>
      <c r="F12" s="58"/>
    </row>
    <row r="13" spans="1:7">
      <c r="A13" s="618"/>
      <c r="B13" s="41" t="s">
        <v>1190</v>
      </c>
      <c r="D13" s="929"/>
      <c r="E13" s="26"/>
      <c r="F13" s="58"/>
    </row>
    <row r="14" spans="1:7">
      <c r="A14" s="618"/>
      <c r="B14" s="316" t="s">
        <v>1184</v>
      </c>
      <c r="D14" s="929">
        <v>95756</v>
      </c>
      <c r="E14" s="26"/>
      <c r="F14" s="58"/>
    </row>
    <row r="15" spans="1:7">
      <c r="A15" s="618"/>
      <c r="B15" s="377">
        <v>2</v>
      </c>
      <c r="D15" s="929"/>
      <c r="E15" s="26"/>
      <c r="F15" s="58"/>
    </row>
    <row r="16" spans="1:7">
      <c r="A16" s="618"/>
      <c r="B16" s="377">
        <v>3</v>
      </c>
      <c r="D16" s="929"/>
      <c r="E16" s="26"/>
      <c r="F16" s="58"/>
    </row>
    <row r="17" spans="1:6" ht="13.5" thickBot="1">
      <c r="A17" s="618"/>
      <c r="B17" s="11" t="s">
        <v>1191</v>
      </c>
      <c r="D17" s="938">
        <f>SUM(D14:D16)</f>
        <v>95756</v>
      </c>
      <c r="E17" s="410">
        <f>SUM(E14:E16)</f>
        <v>0</v>
      </c>
      <c r="F17" s="58"/>
    </row>
    <row r="18" spans="1:6">
      <c r="A18" s="618" t="s">
        <v>1192</v>
      </c>
      <c r="B18" t="s">
        <v>1193</v>
      </c>
      <c r="D18" s="929"/>
      <c r="E18" s="26"/>
      <c r="F18" s="58"/>
    </row>
    <row r="19" spans="1:6">
      <c r="A19" s="618"/>
      <c r="B19" s="41" t="s">
        <v>1190</v>
      </c>
      <c r="D19" s="929"/>
      <c r="E19" s="26"/>
      <c r="F19" s="58"/>
    </row>
    <row r="20" spans="1:6">
      <c r="A20" s="618"/>
      <c r="B20" s="316">
        <v>1</v>
      </c>
      <c r="D20" s="929"/>
      <c r="E20" s="26"/>
      <c r="F20" s="58"/>
    </row>
    <row r="21" spans="1:6">
      <c r="A21" s="618"/>
      <c r="B21" s="377">
        <v>2</v>
      </c>
      <c r="D21" s="929"/>
      <c r="E21" s="26"/>
      <c r="F21" s="58"/>
    </row>
    <row r="22" spans="1:6">
      <c r="A22" s="618"/>
      <c r="B22" s="377">
        <v>3</v>
      </c>
      <c r="D22" s="929"/>
      <c r="E22" s="26"/>
      <c r="F22" s="58"/>
    </row>
    <row r="23" spans="1:6" ht="13.5" thickBot="1">
      <c r="A23" s="618"/>
      <c r="B23" s="11" t="s">
        <v>1194</v>
      </c>
      <c r="D23" s="938">
        <f>SUM(D20:D22)</f>
        <v>0</v>
      </c>
      <c r="E23" s="410">
        <f>SUM(E20:E22)</f>
        <v>0</v>
      </c>
      <c r="F23" s="58"/>
    </row>
    <row r="24" spans="1:6">
      <c r="A24" s="618" t="s">
        <v>1195</v>
      </c>
      <c r="B24" t="s">
        <v>1196</v>
      </c>
      <c r="D24" s="929"/>
      <c r="E24" s="26"/>
      <c r="F24" s="58"/>
    </row>
    <row r="25" spans="1:6">
      <c r="A25" s="618"/>
      <c r="B25" s="41" t="s">
        <v>1190</v>
      </c>
      <c r="D25" s="929"/>
      <c r="E25" s="26"/>
      <c r="F25" s="58"/>
    </row>
    <row r="26" spans="1:6">
      <c r="A26" s="618"/>
      <c r="B26" s="316">
        <v>1</v>
      </c>
      <c r="D26" s="929"/>
      <c r="E26" s="26"/>
      <c r="F26" s="58"/>
    </row>
    <row r="27" spans="1:6">
      <c r="A27" s="618"/>
      <c r="B27" s="377">
        <v>2</v>
      </c>
      <c r="D27" s="929"/>
      <c r="E27" s="26"/>
      <c r="F27" s="58"/>
    </row>
    <row r="28" spans="1:6">
      <c r="A28" s="618"/>
      <c r="B28" s="377">
        <v>3</v>
      </c>
      <c r="D28" s="929"/>
      <c r="E28" s="26"/>
      <c r="F28" s="58"/>
    </row>
    <row r="29" spans="1:6" ht="13.5" thickBot="1">
      <c r="A29" s="618"/>
      <c r="B29" s="11" t="s">
        <v>1197</v>
      </c>
      <c r="D29" s="938">
        <f>SUM(D26:D28)</f>
        <v>0</v>
      </c>
      <c r="E29" s="410">
        <f>SUM(E26:E28)</f>
        <v>0</v>
      </c>
      <c r="F29" s="58"/>
    </row>
    <row r="30" spans="1:6">
      <c r="A30" s="618" t="s">
        <v>1198</v>
      </c>
      <c r="B30" s="165" t="s">
        <v>1199</v>
      </c>
      <c r="D30" s="929"/>
      <c r="E30" s="26"/>
      <c r="F30" s="58"/>
    </row>
    <row r="31" spans="1:6">
      <c r="A31" s="618"/>
      <c r="B31" s="41" t="s">
        <v>1190</v>
      </c>
      <c r="D31" s="929"/>
      <c r="E31" s="26"/>
      <c r="F31" s="58"/>
    </row>
    <row r="32" spans="1:6">
      <c r="A32" s="618"/>
      <c r="B32" s="316">
        <v>1</v>
      </c>
      <c r="D32" s="929"/>
      <c r="E32" s="26"/>
      <c r="F32" s="58"/>
    </row>
    <row r="33" spans="1:6">
      <c r="A33" s="618"/>
      <c r="B33" s="377">
        <v>2</v>
      </c>
      <c r="D33" s="929"/>
      <c r="E33" s="26"/>
      <c r="F33" s="58"/>
    </row>
    <row r="34" spans="1:6">
      <c r="A34" s="618"/>
      <c r="B34" s="377">
        <v>3</v>
      </c>
      <c r="D34" s="929"/>
      <c r="E34" s="26"/>
      <c r="F34" s="58"/>
    </row>
    <row r="35" spans="1:6" ht="13.5" thickBot="1">
      <c r="A35" s="618"/>
      <c r="B35" s="11" t="s">
        <v>1200</v>
      </c>
      <c r="D35" s="938">
        <f>SUM(D32:D34)</f>
        <v>0</v>
      </c>
      <c r="E35" s="410">
        <f>SUM(E32:E34)</f>
        <v>0</v>
      </c>
      <c r="F35" s="58"/>
    </row>
    <row r="36" spans="1:6">
      <c r="A36" s="618" t="s">
        <v>1201</v>
      </c>
      <c r="B36" s="165" t="s">
        <v>668</v>
      </c>
      <c r="D36" s="929"/>
      <c r="E36" s="26"/>
      <c r="F36" s="58"/>
    </row>
    <row r="37" spans="1:6">
      <c r="A37" s="618"/>
      <c r="B37" s="41" t="s">
        <v>1190</v>
      </c>
      <c r="D37" s="929"/>
      <c r="E37" s="26"/>
      <c r="F37" s="58"/>
    </row>
    <row r="38" spans="1:6">
      <c r="A38" s="618"/>
      <c r="B38" s="316" t="s">
        <v>1544</v>
      </c>
      <c r="D38" s="929">
        <v>1230082</v>
      </c>
      <c r="E38" s="929">
        <v>1022875</v>
      </c>
      <c r="F38" s="58"/>
    </row>
    <row r="39" spans="1:6">
      <c r="A39" s="618"/>
      <c r="B39" s="377">
        <v>2</v>
      </c>
      <c r="D39" s="929"/>
      <c r="E39" s="929"/>
      <c r="F39" s="58"/>
    </row>
    <row r="40" spans="1:6">
      <c r="A40" s="618"/>
      <c r="B40" s="377">
        <v>3</v>
      </c>
      <c r="D40" s="929"/>
      <c r="E40" s="929"/>
      <c r="F40" s="58"/>
    </row>
    <row r="41" spans="1:6" ht="13.5" thickBot="1">
      <c r="A41" s="618"/>
      <c r="B41" s="11" t="s">
        <v>1202</v>
      </c>
      <c r="D41" s="938">
        <f>SUM(D38:D40)</f>
        <v>1230082</v>
      </c>
      <c r="E41" s="938">
        <f>SUM(E38:E40)</f>
        <v>1022875</v>
      </c>
      <c r="F41" s="58"/>
    </row>
    <row r="42" spans="1:6" ht="18" customHeight="1" thickBot="1">
      <c r="A42" s="57"/>
      <c r="B42" s="144" t="s">
        <v>1203</v>
      </c>
      <c r="C42" s="144"/>
      <c r="D42" s="939">
        <f>SUM(D11,D17,D23,D29,D35,D41)</f>
        <v>1325838</v>
      </c>
      <c r="E42" s="939">
        <f>SUM(E11,E17,E23,E29,E35,E41)</f>
        <v>1022875</v>
      </c>
      <c r="F42" s="620"/>
    </row>
    <row r="43" spans="1:6" ht="9" customHeight="1">
      <c r="A43" s="60"/>
      <c r="B43" s="14"/>
      <c r="C43" s="14"/>
      <c r="D43" s="940"/>
      <c r="E43" s="405"/>
      <c r="F43" s="62"/>
    </row>
    <row r="44" spans="1:6">
      <c r="B44" s="7"/>
      <c r="C44" s="7"/>
      <c r="D44" s="941"/>
    </row>
    <row r="45" spans="1:6">
      <c r="A45" s="7" t="s">
        <v>1204</v>
      </c>
      <c r="F45" s="82" t="s">
        <v>101</v>
      </c>
    </row>
    <row r="46" spans="1:6" ht="9" customHeight="1"/>
    <row r="48" spans="1:6">
      <c r="B48" s="418" t="s">
        <v>509</v>
      </c>
    </row>
    <row r="49" spans="1:2">
      <c r="A49" s="71">
        <v>1</v>
      </c>
      <c r="B49" s="71" t="str">
        <f>'3-15 CA-INV'!B25</f>
        <v>A "Not Applicable," “N/A,” "NONE," or "NlL" phrase should be indicated in the schedules or sheets that do not apply or are not suitable to the Company. </v>
      </c>
    </row>
    <row r="50" spans="1:2">
      <c r="A50" s="71">
        <v>2</v>
      </c>
      <c r="B50" s="71" t="str">
        <f>'3-15 CA-INV'!B26</f>
        <v>Any schedule not in accordance with the prescribed format, wrong data entry, missing details, information, and incomplete information/s shall be subject to penalties as specified under CL 2014-15.</v>
      </c>
    </row>
    <row r="51" spans="1:2">
      <c r="A51" s="71">
        <v>3</v>
      </c>
      <c r="B51" s="71" t="s">
        <v>841</v>
      </c>
    </row>
    <row r="52" spans="1:2">
      <c r="B52" s="71" t="s">
        <v>1205</v>
      </c>
    </row>
    <row r="53" spans="1:2">
      <c r="B53" s="71" t="s">
        <v>1206</v>
      </c>
    </row>
    <row r="54" spans="1:2">
      <c r="B54" s="71" t="s">
        <v>1207</v>
      </c>
    </row>
    <row r="55" spans="1:2">
      <c r="B55" s="71" t="s">
        <v>1208</v>
      </c>
    </row>
    <row r="56" spans="1:2">
      <c r="B56" s="71" t="s">
        <v>1209</v>
      </c>
    </row>
  </sheetData>
  <mergeCells count="5">
    <mergeCell ref="A1:F1"/>
    <mergeCell ref="A5:B5"/>
    <mergeCell ref="F3:F4"/>
    <mergeCell ref="A2:F2"/>
    <mergeCell ref="A3:B4"/>
  </mergeCells>
  <phoneticPr fontId="6" type="noConversion"/>
  <hyperlinks>
    <hyperlink ref="F45" location="'CONTENTS'!A1" display="CONTENTS!A1" xr:uid="{D15B6540-8082-4F03-A7CB-D1DC7C08DA4B}"/>
  </hyperlinks>
  <printOptions horizontalCentered="1" gridLines="1"/>
  <pageMargins left="0.51181102362204722" right="0.23622047244094491" top="0.98425196850393704" bottom="0.98425196850393704" header="0.51181102362204722" footer="0.51181102362204722"/>
  <pageSetup paperSize="14" scale="120" orientation="landscape" r:id="rId1"/>
  <headerFooter alignWithMargins="0">
    <oddFooter>&amp;RPage 28_Sch3-16_OA_PN</oddFooter>
  </headerFooter>
  <customProperties>
    <customPr name="_pios_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8A79-3419-4FDB-A02D-408286109F7E}">
  <sheetPr codeName="Sheet20">
    <tabColor rgb="FFFF99CC"/>
  </sheetPr>
  <dimension ref="A1:I30"/>
  <sheetViews>
    <sheetView zoomScaleNormal="100" workbookViewId="0">
      <selection activeCell="E24" sqref="E24"/>
    </sheetView>
  </sheetViews>
  <sheetFormatPr defaultColWidth="8.85546875" defaultRowHeight="12.75"/>
  <cols>
    <col min="1" max="1" width="4.7109375" customWidth="1"/>
    <col min="2" max="2" width="32.140625" customWidth="1"/>
    <col min="3" max="3" width="13.42578125" bestFit="1" customWidth="1"/>
    <col min="4" max="4" width="18.7109375" customWidth="1"/>
    <col min="5" max="5" width="15.42578125" bestFit="1" customWidth="1"/>
    <col min="6" max="6" width="15" customWidth="1"/>
    <col min="7" max="7" width="19.85546875" customWidth="1"/>
    <col min="8" max="8" width="17.28515625" style="572" customWidth="1"/>
    <col min="9" max="9" width="19.140625" customWidth="1"/>
  </cols>
  <sheetData>
    <row r="1" spans="1:9" ht="31.5" customHeight="1" thickBot="1">
      <c r="A1" s="1337" t="str">
        <f>'Exh1-BS'!A1:G1</f>
        <v xml:space="preserve">ANNUAL STATEMENT for the Year Ended December 31, 2024 of </v>
      </c>
      <c r="B1" s="1337"/>
      <c r="C1" s="1337"/>
      <c r="D1" s="1337"/>
      <c r="E1" s="1337"/>
      <c r="F1" s="1337"/>
      <c r="G1" s="1337"/>
      <c r="H1" s="1337"/>
    </row>
    <row r="2" spans="1:9" ht="30" customHeight="1" thickBot="1">
      <c r="A2" s="1253" t="s">
        <v>1210</v>
      </c>
      <c r="B2" s="1254"/>
      <c r="C2" s="1254"/>
      <c r="D2" s="1254"/>
      <c r="E2" s="1254"/>
      <c r="F2" s="1254"/>
      <c r="G2" s="1254"/>
      <c r="H2" s="1254"/>
      <c r="I2" s="1255"/>
    </row>
    <row r="3" spans="1:9" s="4" customFormat="1" ht="13.15" customHeight="1">
      <c r="A3" s="1455" t="s">
        <v>688</v>
      </c>
      <c r="B3" s="1456"/>
      <c r="C3" s="1449" t="s">
        <v>1211</v>
      </c>
      <c r="D3" s="1459" t="s">
        <v>1212</v>
      </c>
      <c r="E3" s="1460"/>
      <c r="F3" s="1460"/>
      <c r="G3" s="1460"/>
      <c r="H3" s="1460"/>
      <c r="I3" s="1461"/>
    </row>
    <row r="4" spans="1:9" s="4" customFormat="1" ht="22.35" customHeight="1">
      <c r="A4" s="1457"/>
      <c r="B4" s="1458"/>
      <c r="C4" s="1450"/>
      <c r="D4" s="1454" t="s">
        <v>1213</v>
      </c>
      <c r="E4" s="1452"/>
      <c r="F4" s="1453"/>
      <c r="G4" s="1451" t="s">
        <v>1214</v>
      </c>
      <c r="H4" s="1452"/>
      <c r="I4" s="1453"/>
    </row>
    <row r="5" spans="1:9" s="4" customFormat="1">
      <c r="A5" s="1457"/>
      <c r="B5" s="1458"/>
      <c r="C5" s="1450"/>
      <c r="D5" s="781" t="s">
        <v>780</v>
      </c>
      <c r="E5" s="782" t="s">
        <v>781</v>
      </c>
      <c r="F5" s="781" t="s">
        <v>296</v>
      </c>
      <c r="G5" s="781" t="s">
        <v>780</v>
      </c>
      <c r="H5" s="782" t="s">
        <v>781</v>
      </c>
      <c r="I5" s="783" t="s">
        <v>296</v>
      </c>
    </row>
    <row r="6" spans="1:9" s="4" customFormat="1" ht="18" customHeight="1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32" t="s">
        <v>670</v>
      </c>
      <c r="I6" s="732" t="s">
        <v>671</v>
      </c>
    </row>
    <row r="7" spans="1:9" ht="18" customHeight="1">
      <c r="A7" s="518" t="s">
        <v>133</v>
      </c>
      <c r="B7" s="1" t="s">
        <v>1215</v>
      </c>
      <c r="H7"/>
      <c r="I7" s="58"/>
    </row>
    <row r="8" spans="1:9" ht="18" customHeight="1">
      <c r="A8" s="518"/>
      <c r="B8" s="1"/>
      <c r="H8"/>
      <c r="I8" s="202">
        <f>SUM(G8:H8)</f>
        <v>0</v>
      </c>
    </row>
    <row r="9" spans="1:9" ht="18" customHeight="1">
      <c r="A9" s="518"/>
      <c r="B9" s="1"/>
      <c r="C9" s="265"/>
      <c r="D9" s="265"/>
      <c r="E9" s="265"/>
      <c r="F9" s="265"/>
      <c r="G9" s="265"/>
      <c r="H9" s="265"/>
      <c r="I9" s="573">
        <f>SUM(G9:H9)</f>
        <v>0</v>
      </c>
    </row>
    <row r="10" spans="1:9" ht="18" customHeight="1">
      <c r="A10" s="387"/>
      <c r="B10" t="s">
        <v>1216</v>
      </c>
      <c r="C10" s="99">
        <f>SUM(C8:C9)</f>
        <v>0</v>
      </c>
      <c r="D10" s="99">
        <f t="shared" ref="D10:I10" si="0">SUM(D8:D9)</f>
        <v>0</v>
      </c>
      <c r="E10" s="99">
        <f t="shared" si="0"/>
        <v>0</v>
      </c>
      <c r="F10" s="99">
        <f t="shared" si="0"/>
        <v>0</v>
      </c>
      <c r="G10" s="966">
        <f t="shared" si="0"/>
        <v>0</v>
      </c>
      <c r="H10" s="99">
        <f t="shared" si="0"/>
        <v>0</v>
      </c>
      <c r="I10" s="519">
        <f t="shared" si="0"/>
        <v>0</v>
      </c>
    </row>
    <row r="11" spans="1:9" ht="18" customHeight="1">
      <c r="A11" s="518" t="s">
        <v>136</v>
      </c>
      <c r="B11" s="1" t="s">
        <v>1217</v>
      </c>
      <c r="G11" s="908"/>
      <c r="H11"/>
      <c r="I11" s="58"/>
    </row>
    <row r="12" spans="1:9" ht="18" customHeight="1">
      <c r="A12" s="518"/>
      <c r="B12" s="1"/>
      <c r="G12" s="908"/>
      <c r="H12"/>
      <c r="I12" s="202">
        <f>SUM(G12:H12)</f>
        <v>0</v>
      </c>
    </row>
    <row r="13" spans="1:9" ht="18" customHeight="1">
      <c r="A13" s="518"/>
      <c r="B13" s="1"/>
      <c r="C13" s="265"/>
      <c r="D13" s="265"/>
      <c r="E13" s="265"/>
      <c r="F13" s="265"/>
      <c r="G13" s="1095"/>
      <c r="H13" s="265"/>
      <c r="I13" s="573">
        <f>SUM(G13:H13)</f>
        <v>0</v>
      </c>
    </row>
    <row r="14" spans="1:9" ht="18" customHeight="1">
      <c r="A14" s="387"/>
      <c r="B14" t="s">
        <v>1218</v>
      </c>
      <c r="C14" s="99">
        <f t="shared" ref="C14:H14" si="1">SUM(C12:C13)</f>
        <v>0</v>
      </c>
      <c r="D14" s="99">
        <f t="shared" si="1"/>
        <v>0</v>
      </c>
      <c r="E14" s="99">
        <f t="shared" si="1"/>
        <v>0</v>
      </c>
      <c r="F14" s="99">
        <f t="shared" si="1"/>
        <v>0</v>
      </c>
      <c r="G14" s="966">
        <v>2044552290</v>
      </c>
      <c r="H14" s="99">
        <f t="shared" si="1"/>
        <v>0</v>
      </c>
      <c r="I14" s="954">
        <v>2044552290</v>
      </c>
    </row>
    <row r="15" spans="1:9" ht="18" customHeight="1">
      <c r="A15" s="518" t="s">
        <v>138</v>
      </c>
      <c r="B15" s="1" t="s">
        <v>1219</v>
      </c>
      <c r="G15" s="908"/>
      <c r="H15"/>
      <c r="I15" s="998"/>
    </row>
    <row r="16" spans="1:9" ht="18" customHeight="1">
      <c r="A16" s="518"/>
      <c r="B16" s="1"/>
      <c r="G16" s="908"/>
      <c r="H16"/>
      <c r="I16" s="989">
        <f>SUM(G16:H16)</f>
        <v>0</v>
      </c>
    </row>
    <row r="17" spans="1:9" ht="18" customHeight="1">
      <c r="A17" s="518"/>
      <c r="B17" s="1"/>
      <c r="C17" s="265"/>
      <c r="D17" s="265"/>
      <c r="E17" s="265"/>
      <c r="F17" s="265"/>
      <c r="G17" s="1095"/>
      <c r="H17" s="265"/>
      <c r="I17" s="1097">
        <f>SUM(G17:H17)</f>
        <v>0</v>
      </c>
    </row>
    <row r="18" spans="1:9" ht="18" customHeight="1">
      <c r="A18" s="387"/>
      <c r="B18" t="s">
        <v>1220</v>
      </c>
      <c r="C18" s="99">
        <f t="shared" ref="C18:H18" si="2">SUM(C16:C17)</f>
        <v>0</v>
      </c>
      <c r="D18" s="99">
        <f t="shared" si="2"/>
        <v>0</v>
      </c>
      <c r="E18" s="99">
        <f t="shared" si="2"/>
        <v>0</v>
      </c>
      <c r="F18" s="99">
        <f t="shared" si="2"/>
        <v>0</v>
      </c>
      <c r="G18" s="966">
        <v>981054422</v>
      </c>
      <c r="H18" s="99">
        <f t="shared" si="2"/>
        <v>0</v>
      </c>
      <c r="I18" s="954">
        <v>981054422</v>
      </c>
    </row>
    <row r="19" spans="1:9" ht="22.5" customHeight="1">
      <c r="A19" s="414" t="s">
        <v>1221</v>
      </c>
      <c r="B19" s="144"/>
      <c r="C19" s="197">
        <f t="shared" ref="C19:I19" si="3">C10+C14+C18</f>
        <v>0</v>
      </c>
      <c r="D19" s="197">
        <f t="shared" si="3"/>
        <v>0</v>
      </c>
      <c r="E19" s="197">
        <f t="shared" si="3"/>
        <v>0</v>
      </c>
      <c r="F19" s="197">
        <f t="shared" si="3"/>
        <v>0</v>
      </c>
      <c r="G19" s="939">
        <f t="shared" si="3"/>
        <v>3025606712</v>
      </c>
      <c r="H19" s="197">
        <f t="shared" si="3"/>
        <v>0</v>
      </c>
      <c r="I19" s="993">
        <f t="shared" si="3"/>
        <v>3025606712</v>
      </c>
    </row>
    <row r="20" spans="1:9" ht="9" customHeight="1">
      <c r="A20" s="60"/>
      <c r="B20" s="14"/>
      <c r="C20" s="14"/>
      <c r="D20" s="14"/>
      <c r="E20" s="14"/>
      <c r="F20" s="14"/>
      <c r="G20" s="1096"/>
      <c r="H20" s="571"/>
      <c r="I20" s="62"/>
    </row>
    <row r="21" spans="1:9" ht="9" customHeight="1">
      <c r="H21" s="562"/>
    </row>
    <row r="22" spans="1:9">
      <c r="I22" s="82" t="s">
        <v>101</v>
      </c>
    </row>
    <row r="23" spans="1:9">
      <c r="I23" s="542"/>
    </row>
    <row r="24" spans="1:9">
      <c r="I24" s="542"/>
    </row>
    <row r="25" spans="1:9">
      <c r="I25" s="542"/>
    </row>
    <row r="26" spans="1:9">
      <c r="I26" s="542"/>
    </row>
    <row r="27" spans="1:9">
      <c r="I27" s="542"/>
    </row>
    <row r="28" spans="1:9">
      <c r="B28" s="418" t="s">
        <v>509</v>
      </c>
    </row>
    <row r="29" spans="1:9">
      <c r="A29" s="71">
        <v>1</v>
      </c>
      <c r="B29" s="71" t="str">
        <f>'3-16 CA-OA'!B49</f>
        <v>A "Not Applicable," “N/A,” "NONE," or "NlL" phrase should be indicated in the schedules or sheets that do not apply or are not suitable to the Company. </v>
      </c>
    </row>
    <row r="30" spans="1:9">
      <c r="A30" s="71">
        <v>2</v>
      </c>
      <c r="B30" s="71" t="str">
        <f>'3-16 CA-OA'!B50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C3:C5"/>
    <mergeCell ref="A6:B6"/>
    <mergeCell ref="G4:I4"/>
    <mergeCell ref="A1:H1"/>
    <mergeCell ref="D4:F4"/>
    <mergeCell ref="A3:B5"/>
    <mergeCell ref="A2:I2"/>
    <mergeCell ref="D3:I3"/>
  </mergeCells>
  <hyperlinks>
    <hyperlink ref="I22" location="'CONTENTS'!A1" display="CONTENTS!A1" xr:uid="{795F0ACE-0125-4A3E-B5EE-F945276AAE9E}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110" orientation="landscape" r:id="rId1"/>
  <headerFooter>
    <oddFooter>&amp;RPage 29_Sch4_PR_PN</oddFooter>
  </headerFooter>
  <customProperties>
    <customPr name="_pios_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7">
    <tabColor indexed="45"/>
  </sheetPr>
  <dimension ref="A1:I26"/>
  <sheetViews>
    <sheetView zoomScale="110" zoomScaleNormal="110" workbookViewId="0">
      <pane ySplit="6" topLeftCell="A7" activePane="bottomLeft" state="frozen"/>
      <selection pane="bottomLeft" activeCell="H32" sqref="H32"/>
    </sheetView>
  </sheetViews>
  <sheetFormatPr defaultColWidth="8.85546875" defaultRowHeight="12.75"/>
  <cols>
    <col min="1" max="1" width="4.7109375" customWidth="1"/>
    <col min="2" max="2" width="11.42578125" customWidth="1"/>
    <col min="3" max="3" width="16.85546875" customWidth="1"/>
    <col min="4" max="4" width="16.42578125" bestFit="1" customWidth="1"/>
    <col min="5" max="5" width="15.42578125" bestFit="1" customWidth="1"/>
    <col min="6" max="6" width="11.28515625" customWidth="1"/>
    <col min="7" max="7" width="16.42578125" bestFit="1" customWidth="1"/>
    <col min="8" max="8" width="15.42578125" bestFit="1" customWidth="1"/>
    <col min="9" max="9" width="11.140625" style="572" bestFit="1" customWidth="1"/>
  </cols>
  <sheetData>
    <row r="1" spans="1:9" ht="31.5" customHeight="1" thickBot="1">
      <c r="A1" s="1337" t="str">
        <f>'Exh1-BS'!A1:G1</f>
        <v xml:space="preserve">ANNUAL STATEMENT for the Year Ended December 31, 2024 of </v>
      </c>
      <c r="B1" s="1337"/>
      <c r="C1" s="1337"/>
      <c r="D1" s="1337"/>
      <c r="E1" s="1337"/>
      <c r="F1" s="1337"/>
      <c r="G1" s="1337"/>
      <c r="H1" s="1337"/>
      <c r="I1" s="1337"/>
    </row>
    <row r="2" spans="1:9" ht="30" customHeight="1" thickBot="1">
      <c r="A2" s="1253" t="s">
        <v>1222</v>
      </c>
      <c r="B2" s="1254"/>
      <c r="C2" s="1254"/>
      <c r="D2" s="1254"/>
      <c r="E2" s="1254"/>
      <c r="F2" s="1254"/>
      <c r="G2" s="1254"/>
      <c r="H2" s="1254"/>
      <c r="I2" s="1255"/>
    </row>
    <row r="3" spans="1:9" s="4" customFormat="1">
      <c r="A3" s="1462" t="s">
        <v>688</v>
      </c>
      <c r="B3" s="1463"/>
      <c r="C3" s="1466" t="s">
        <v>1211</v>
      </c>
      <c r="D3" s="1466" t="s">
        <v>1212</v>
      </c>
      <c r="E3" s="1466"/>
      <c r="F3" s="1466"/>
      <c r="G3" s="1466"/>
      <c r="H3" s="1466"/>
      <c r="I3" s="1468"/>
    </row>
    <row r="4" spans="1:9" s="4" customFormat="1" ht="17.25" customHeight="1">
      <c r="A4" s="1464"/>
      <c r="B4" s="1465"/>
      <c r="C4" s="1467"/>
      <c r="D4" s="1469" t="s">
        <v>1213</v>
      </c>
      <c r="E4" s="1469"/>
      <c r="F4" s="1469"/>
      <c r="G4" s="1470" t="s">
        <v>1214</v>
      </c>
      <c r="H4" s="1470"/>
      <c r="I4" s="1471"/>
    </row>
    <row r="5" spans="1:9" s="4" customFormat="1" ht="18" customHeight="1">
      <c r="A5" s="1464"/>
      <c r="B5" s="1465"/>
      <c r="C5" s="1467"/>
      <c r="D5" s="785" t="s">
        <v>780</v>
      </c>
      <c r="E5" s="784" t="s">
        <v>781</v>
      </c>
      <c r="F5" s="785" t="s">
        <v>296</v>
      </c>
      <c r="G5" s="785" t="s">
        <v>780</v>
      </c>
      <c r="H5" s="784" t="s">
        <v>781</v>
      </c>
      <c r="I5" s="575" t="s">
        <v>296</v>
      </c>
    </row>
    <row r="6" spans="1:9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32" t="s">
        <v>670</v>
      </c>
      <c r="I6" s="732" t="s">
        <v>671</v>
      </c>
    </row>
    <row r="7" spans="1:9" ht="18" customHeight="1">
      <c r="A7" s="387" t="s">
        <v>133</v>
      </c>
      <c r="B7" t="s">
        <v>1215</v>
      </c>
      <c r="F7" s="204">
        <f>SUM(D7:E7)</f>
        <v>0</v>
      </c>
      <c r="I7" s="416">
        <f>SUM(G7:H7)</f>
        <v>0</v>
      </c>
    </row>
    <row r="8" spans="1:9" ht="18" customHeight="1">
      <c r="A8" s="387" t="s">
        <v>136</v>
      </c>
      <c r="B8" t="s">
        <v>1217</v>
      </c>
      <c r="F8" s="204">
        <f>SUM(D8:E8)</f>
        <v>0</v>
      </c>
      <c r="I8" s="416">
        <f>SUM(G8:H8)</f>
        <v>0</v>
      </c>
    </row>
    <row r="9" spans="1:9" ht="18" customHeight="1">
      <c r="A9" s="387" t="s">
        <v>138</v>
      </c>
      <c r="B9" t="s">
        <v>1219</v>
      </c>
      <c r="F9" s="204">
        <f>SUM(D9:E9)</f>
        <v>0</v>
      </c>
      <c r="I9" s="416">
        <f>SUM(G9:H9)</f>
        <v>0</v>
      </c>
    </row>
    <row r="10" spans="1:9" ht="18" customHeight="1">
      <c r="A10" s="387"/>
      <c r="F10" s="204"/>
      <c r="I10" s="416"/>
    </row>
    <row r="11" spans="1:9" ht="18" customHeight="1">
      <c r="A11" s="387"/>
      <c r="F11" s="204"/>
      <c r="I11" s="416"/>
    </row>
    <row r="12" spans="1:9" ht="18" customHeight="1">
      <c r="A12" s="387"/>
      <c r="F12" s="204"/>
      <c r="I12" s="416"/>
    </row>
    <row r="13" spans="1:9" ht="18" customHeight="1">
      <c r="A13" s="387"/>
      <c r="F13" s="204"/>
      <c r="I13" s="416"/>
    </row>
    <row r="14" spans="1:9" ht="18" customHeight="1">
      <c r="A14" s="387"/>
      <c r="F14" s="204"/>
      <c r="I14" s="416"/>
    </row>
    <row r="15" spans="1:9" ht="18" customHeight="1">
      <c r="A15" s="387"/>
      <c r="F15" s="204"/>
      <c r="I15" s="416"/>
    </row>
    <row r="16" spans="1:9" ht="18" customHeight="1">
      <c r="A16" s="387"/>
      <c r="F16" s="204"/>
      <c r="I16" s="416"/>
    </row>
    <row r="17" spans="1:9" ht="18" customHeight="1">
      <c r="A17" s="387"/>
      <c r="F17" s="204"/>
      <c r="I17" s="416"/>
    </row>
    <row r="18" spans="1:9" ht="18" customHeight="1">
      <c r="A18" s="387"/>
      <c r="F18" s="204"/>
      <c r="I18" s="416"/>
    </row>
    <row r="19" spans="1:9" ht="18" customHeight="1">
      <c r="A19" s="387"/>
      <c r="F19" s="204"/>
      <c r="I19" s="416"/>
    </row>
    <row r="20" spans="1:9" ht="22.5" customHeight="1" thickBot="1">
      <c r="A20" s="414" t="s">
        <v>1221</v>
      </c>
      <c r="B20" s="144"/>
      <c r="C20" s="197">
        <f t="shared" ref="C20:I20" si="0">SUM(C7:C9)</f>
        <v>0</v>
      </c>
      <c r="D20" s="197">
        <f t="shared" ref="D20" si="1">SUM(D7:D9)</f>
        <v>0</v>
      </c>
      <c r="E20" s="197">
        <f t="shared" ref="E20" si="2">SUM(E7:E9)</f>
        <v>0</v>
      </c>
      <c r="F20" s="197">
        <f t="shared" ref="F20" si="3">SUM(F7:F9)</f>
        <v>0</v>
      </c>
      <c r="G20" s="197">
        <f t="shared" ref="G20" si="4">SUM(G7:G9)</f>
        <v>0</v>
      </c>
      <c r="H20" s="197">
        <f t="shared" ref="H20" si="5">SUM(H7:H9)</f>
        <v>0</v>
      </c>
      <c r="I20" s="574">
        <f t="shared" si="0"/>
        <v>0</v>
      </c>
    </row>
    <row r="21" spans="1:9" ht="9" customHeight="1" thickTop="1" thickBot="1">
      <c r="A21" s="60"/>
      <c r="B21" s="14"/>
      <c r="C21" s="14"/>
      <c r="D21" s="14"/>
      <c r="E21" s="14"/>
      <c r="F21" s="14"/>
      <c r="G21" s="14"/>
      <c r="H21" s="14"/>
      <c r="I21" s="577"/>
    </row>
    <row r="22" spans="1:9" ht="9" customHeight="1">
      <c r="I22" s="562"/>
    </row>
    <row r="23" spans="1:9">
      <c r="I23" s="82" t="s">
        <v>101</v>
      </c>
    </row>
    <row r="24" spans="1:9">
      <c r="B24" s="418" t="s">
        <v>509</v>
      </c>
    </row>
    <row r="25" spans="1:9">
      <c r="A25" s="71">
        <v>1</v>
      </c>
      <c r="B25" s="71" t="str">
        <f>'4 PNR'!B29</f>
        <v>A "Not Applicable," “N/A,” "NONE," or "NlL" phrase should be indicated in the schedules or sheets that do not apply or are not suitable to the Company. </v>
      </c>
    </row>
    <row r="26" spans="1:9">
      <c r="A26" s="71">
        <v>2</v>
      </c>
      <c r="B26" s="71" t="str">
        <f>'4 PNR'!B30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A6:B6"/>
    <mergeCell ref="A1:I1"/>
    <mergeCell ref="A2:I2"/>
    <mergeCell ref="A3:B5"/>
    <mergeCell ref="C3:C5"/>
    <mergeCell ref="D3:I3"/>
    <mergeCell ref="D4:F4"/>
    <mergeCell ref="G4:I4"/>
  </mergeCells>
  <hyperlinks>
    <hyperlink ref="I23" location="'CONTENTS'!A1" display="CONTENTS!A1" xr:uid="{BB443852-3A3F-4987-A597-81B135B6611B}"/>
  </hyperlinks>
  <printOptions horizontalCentered="1" gridLines="1"/>
  <pageMargins left="0.98425196850393704" right="0.51181102362204722" top="1.4960629921259843" bottom="0.98425196850393704" header="0.51181102362204722" footer="0.51181102362204722"/>
  <pageSetup paperSize="14" scale="120" orientation="landscape" r:id="rId1"/>
  <headerFooter alignWithMargins="0">
    <oddFooter>&amp;RPage 30_Sch5_IPR_PN</oddFooter>
  </headerFooter>
  <customProperties>
    <customPr name="_pios_id" r:id="rId2"/>
  </customPropertie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8">
    <tabColor indexed="45"/>
  </sheetPr>
  <dimension ref="A1:I25"/>
  <sheetViews>
    <sheetView zoomScale="85" zoomScaleNormal="85" workbookViewId="0">
      <pane ySplit="6" topLeftCell="A7" activePane="bottomLeft" state="frozen"/>
      <selection sqref="A1:IV1"/>
      <selection pane="bottomLeft" activeCell="H40" sqref="H40"/>
    </sheetView>
  </sheetViews>
  <sheetFormatPr defaultColWidth="8.85546875" defaultRowHeight="12.75"/>
  <cols>
    <col min="1" max="1" width="4.7109375" customWidth="1"/>
    <col min="2" max="2" width="16.7109375" customWidth="1"/>
    <col min="3" max="3" width="15.42578125" customWidth="1"/>
    <col min="4" max="4" width="21.28515625" style="572" customWidth="1"/>
    <col min="5" max="5" width="15.42578125" bestFit="1" customWidth="1"/>
    <col min="7" max="7" width="16.42578125" bestFit="1" customWidth="1"/>
    <col min="8" max="8" width="15.42578125" bestFit="1" customWidth="1"/>
    <col min="9" max="9" width="11.140625" bestFit="1" customWidth="1"/>
  </cols>
  <sheetData>
    <row r="1" spans="1:9" ht="40.5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</row>
    <row r="2" spans="1:9" ht="29.45" customHeight="1" thickBot="1">
      <c r="A2" s="1253" t="s">
        <v>1223</v>
      </c>
      <c r="B2" s="1254"/>
      <c r="C2" s="1254"/>
      <c r="D2" s="1254"/>
      <c r="E2" s="1254"/>
      <c r="F2" s="1254"/>
      <c r="G2" s="1254"/>
      <c r="H2" s="1254"/>
      <c r="I2" s="1255"/>
    </row>
    <row r="3" spans="1:9" s="4" customFormat="1">
      <c r="A3" s="1462" t="s">
        <v>688</v>
      </c>
      <c r="B3" s="1463"/>
      <c r="C3" s="1466" t="s">
        <v>1211</v>
      </c>
      <c r="D3" s="1466" t="s">
        <v>1212</v>
      </c>
      <c r="E3" s="1466"/>
      <c r="F3" s="1466"/>
      <c r="G3" s="1466"/>
      <c r="H3" s="1466"/>
      <c r="I3" s="1468"/>
    </row>
    <row r="4" spans="1:9" s="4" customFormat="1" ht="18" customHeight="1">
      <c r="A4" s="1464"/>
      <c r="B4" s="1465"/>
      <c r="C4" s="1467"/>
      <c r="D4" s="1469" t="s">
        <v>1213</v>
      </c>
      <c r="E4" s="1469"/>
      <c r="F4" s="1469"/>
      <c r="G4" s="1470" t="s">
        <v>1214</v>
      </c>
      <c r="H4" s="1470"/>
      <c r="I4" s="1471"/>
    </row>
    <row r="5" spans="1:9" s="4" customFormat="1" ht="18" customHeight="1">
      <c r="A5" s="1464"/>
      <c r="B5" s="1465"/>
      <c r="C5" s="1467"/>
      <c r="D5" s="785" t="s">
        <v>780</v>
      </c>
      <c r="E5" s="784" t="s">
        <v>781</v>
      </c>
      <c r="F5" s="785" t="s">
        <v>296</v>
      </c>
      <c r="G5" s="785" t="s">
        <v>780</v>
      </c>
      <c r="H5" s="784" t="s">
        <v>781</v>
      </c>
      <c r="I5" s="575" t="s">
        <v>296</v>
      </c>
    </row>
    <row r="6" spans="1:9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32" t="s">
        <v>670</v>
      </c>
      <c r="I6" s="732" t="s">
        <v>671</v>
      </c>
    </row>
    <row r="7" spans="1:9" ht="18" customHeight="1">
      <c r="A7" s="387" t="s">
        <v>133</v>
      </c>
      <c r="B7" t="s">
        <v>1224</v>
      </c>
      <c r="D7"/>
      <c r="I7" s="519">
        <f>SUM(G7:H7)</f>
        <v>0</v>
      </c>
    </row>
    <row r="8" spans="1:9" ht="18" customHeight="1">
      <c r="A8" s="387" t="s">
        <v>136</v>
      </c>
      <c r="D8"/>
      <c r="I8" s="519">
        <f>SUM(G8:H8)</f>
        <v>0</v>
      </c>
    </row>
    <row r="9" spans="1:9" ht="18" customHeight="1">
      <c r="A9" s="387" t="s">
        <v>138</v>
      </c>
      <c r="D9"/>
      <c r="I9" s="519">
        <f>SUM(G9:H9)</f>
        <v>0</v>
      </c>
    </row>
    <row r="10" spans="1:9" ht="18" customHeight="1">
      <c r="A10" s="387"/>
      <c r="D10"/>
      <c r="I10" s="519"/>
    </row>
    <row r="11" spans="1:9" ht="18" customHeight="1">
      <c r="A11" s="387"/>
      <c r="D11"/>
      <c r="I11" s="519"/>
    </row>
    <row r="12" spans="1:9" ht="18" customHeight="1">
      <c r="A12" s="387"/>
      <c r="D12"/>
      <c r="I12" s="519"/>
    </row>
    <row r="13" spans="1:9" ht="18" customHeight="1">
      <c r="A13" s="387"/>
      <c r="D13"/>
      <c r="I13" s="519"/>
    </row>
    <row r="14" spans="1:9" ht="18" customHeight="1">
      <c r="A14" s="387"/>
      <c r="D14"/>
      <c r="I14" s="519"/>
    </row>
    <row r="15" spans="1:9" ht="18" customHeight="1">
      <c r="A15" s="387"/>
      <c r="D15"/>
      <c r="I15" s="519"/>
    </row>
    <row r="16" spans="1:9" ht="18" customHeight="1">
      <c r="A16" s="387"/>
      <c r="D16"/>
      <c r="I16" s="519"/>
    </row>
    <row r="17" spans="1:9" ht="18" customHeight="1">
      <c r="A17" s="387"/>
      <c r="D17"/>
      <c r="I17" s="519"/>
    </row>
    <row r="18" spans="1:9" ht="21" customHeight="1" thickBot="1">
      <c r="A18" s="414" t="s">
        <v>1221</v>
      </c>
      <c r="B18" s="144"/>
      <c r="C18" s="197">
        <f>SUM(C7:C17)</f>
        <v>0</v>
      </c>
      <c r="D18" s="197">
        <f t="shared" ref="D18:I18" si="0">SUM(D7:D17)</f>
        <v>0</v>
      </c>
      <c r="E18" s="197">
        <f t="shared" si="0"/>
        <v>0</v>
      </c>
      <c r="F18" s="197">
        <f t="shared" si="0"/>
        <v>0</v>
      </c>
      <c r="G18" s="197">
        <f t="shared" si="0"/>
        <v>0</v>
      </c>
      <c r="H18" s="197">
        <f t="shared" si="0"/>
        <v>0</v>
      </c>
      <c r="I18" s="197">
        <f t="shared" si="0"/>
        <v>0</v>
      </c>
    </row>
    <row r="19" spans="1:9" ht="9" customHeight="1" thickTop="1" thickBot="1">
      <c r="A19" s="60"/>
      <c r="B19" s="14"/>
      <c r="C19" s="14"/>
      <c r="D19" s="14"/>
      <c r="E19" s="14"/>
      <c r="F19" s="14"/>
      <c r="G19" s="14"/>
      <c r="H19" s="14"/>
      <c r="I19" s="62"/>
    </row>
    <row r="20" spans="1:9" ht="9" customHeight="1">
      <c r="D20" s="562"/>
    </row>
    <row r="21" spans="1:9">
      <c r="I21" s="82" t="s">
        <v>101</v>
      </c>
    </row>
    <row r="23" spans="1:9">
      <c r="B23" s="418" t="s">
        <v>509</v>
      </c>
    </row>
    <row r="24" spans="1:9">
      <c r="A24" s="71">
        <v>1</v>
      </c>
      <c r="B24" s="71" t="str">
        <f>'5 IPR'!B25</f>
        <v>A "Not Applicable," “N/A,” "NONE," or "NlL" phrase should be indicated in the schedules or sheets that do not apply or are not suitable to the Company. </v>
      </c>
    </row>
    <row r="25" spans="1:9">
      <c r="A25" s="71">
        <v>2</v>
      </c>
      <c r="B25" s="71" t="str">
        <f>'5 IPR'!B26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A6:B6"/>
    <mergeCell ref="A2:I2"/>
    <mergeCell ref="A1:I1"/>
    <mergeCell ref="A3:B5"/>
    <mergeCell ref="C3:C5"/>
    <mergeCell ref="D3:I3"/>
    <mergeCell ref="D4:F4"/>
    <mergeCell ref="G4:I4"/>
  </mergeCells>
  <hyperlinks>
    <hyperlink ref="I21" location="'CONTENTS'!A1" display="CONTENTS!A1" xr:uid="{823C898C-A485-490A-AAEF-99A69F1D0DAC}"/>
  </hyperlinks>
  <printOptions horizontalCentered="1" gridLines="1"/>
  <pageMargins left="0.51181102362204722" right="0.51181102362204722" top="1.4960629921259843" bottom="0.98425196850393704" header="0.51181102362204722" footer="0.51181102362204722"/>
  <pageSetup paperSize="14" scale="120" orientation="landscape" r:id="rId1"/>
  <headerFooter alignWithMargins="0">
    <oddFooter>&amp;RPage 31_Sch6_OR_PN</oddFooter>
  </headerFooter>
  <customProperties>
    <customPr name="_pios_id" r:id="rId2"/>
  </customProperties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>
    <tabColor indexed="45"/>
  </sheetPr>
  <dimension ref="A1:J71"/>
  <sheetViews>
    <sheetView zoomScale="85" zoomScaleNormal="85" workbookViewId="0">
      <pane ySplit="5" topLeftCell="A27" activePane="bottomLeft" state="frozen"/>
      <selection sqref="A1:IV1"/>
      <selection pane="bottomLeft" activeCell="G42" sqref="G42"/>
    </sheetView>
  </sheetViews>
  <sheetFormatPr defaultColWidth="8.85546875" defaultRowHeight="12.75"/>
  <cols>
    <col min="1" max="1" width="4.7109375" customWidth="1"/>
    <col min="2" max="2" width="16.85546875" customWidth="1"/>
    <col min="3" max="3" width="14.85546875" bestFit="1" customWidth="1"/>
    <col min="4" max="4" width="7.42578125" bestFit="1" customWidth="1"/>
    <col min="5" max="5" width="13.7109375" customWidth="1"/>
    <col min="6" max="6" width="15.28515625" style="19" customWidth="1"/>
    <col min="7" max="7" width="16.28515625" style="19" customWidth="1"/>
    <col min="8" max="8" width="13.7109375" style="572" customWidth="1"/>
    <col min="9" max="9" width="26.7109375" style="572" customWidth="1"/>
    <col min="10" max="10" width="11.140625" style="572" bestFit="1" customWidth="1"/>
  </cols>
  <sheetData>
    <row r="1" spans="1:10" ht="39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</row>
    <row r="2" spans="1:10" ht="30" customHeight="1" thickBot="1">
      <c r="A2" s="1253" t="s">
        <v>1225</v>
      </c>
      <c r="B2" s="1254"/>
      <c r="C2" s="1254"/>
      <c r="D2" s="1254"/>
      <c r="E2" s="1254"/>
      <c r="F2" s="1254"/>
      <c r="G2" s="1254"/>
      <c r="H2" s="1254"/>
      <c r="I2" s="1254"/>
      <c r="J2" s="1255"/>
    </row>
    <row r="3" spans="1:10" s="4" customFormat="1" ht="18" customHeight="1">
      <c r="A3" s="1424" t="s">
        <v>1226</v>
      </c>
      <c r="B3" s="1473"/>
      <c r="C3" s="1429" t="s">
        <v>684</v>
      </c>
      <c r="D3" s="94" t="s">
        <v>689</v>
      </c>
      <c r="E3" s="580" t="s">
        <v>1092</v>
      </c>
      <c r="F3" s="111" t="s">
        <v>1093</v>
      </c>
      <c r="G3" s="112" t="s">
        <v>703</v>
      </c>
      <c r="H3" s="581" t="s">
        <v>1227</v>
      </c>
      <c r="I3" s="108" t="s">
        <v>1228</v>
      </c>
      <c r="J3" s="553" t="s">
        <v>619</v>
      </c>
    </row>
    <row r="4" spans="1:10" s="4" customFormat="1">
      <c r="A4" s="1424"/>
      <c r="B4" s="1473"/>
      <c r="C4" s="1472"/>
      <c r="D4" s="743" t="s">
        <v>676</v>
      </c>
      <c r="E4" s="580" t="s">
        <v>1094</v>
      </c>
      <c r="F4" s="111" t="s">
        <v>784</v>
      </c>
      <c r="G4" s="786" t="s">
        <v>785</v>
      </c>
      <c r="H4" s="544" t="s">
        <v>1229</v>
      </c>
      <c r="I4" s="786" t="s">
        <v>1230</v>
      </c>
      <c r="J4" s="553"/>
    </row>
    <row r="5" spans="1:10" s="4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669</v>
      </c>
      <c r="H5" s="732" t="s">
        <v>670</v>
      </c>
      <c r="I5" s="732" t="s">
        <v>671</v>
      </c>
      <c r="J5" s="613" t="s">
        <v>672</v>
      </c>
    </row>
    <row r="6" spans="1:10" s="4" customFormat="1">
      <c r="A6" s="102" t="s">
        <v>721</v>
      </c>
      <c r="B6" s="114"/>
      <c r="C6" s="114"/>
      <c r="D6" s="114"/>
      <c r="E6" s="114"/>
      <c r="F6" s="27"/>
      <c r="G6" s="27"/>
      <c r="H6" s="578"/>
      <c r="I6" s="578"/>
      <c r="J6" s="579"/>
    </row>
    <row r="7" spans="1:10" s="4" customFormat="1">
      <c r="A7" s="102" t="s">
        <v>1095</v>
      </c>
      <c r="B7" s="114"/>
      <c r="C7" s="114"/>
      <c r="D7" s="114"/>
      <c r="E7" s="114"/>
      <c r="F7" s="27"/>
      <c r="G7" s="27"/>
      <c r="H7" s="578"/>
      <c r="I7" s="578"/>
      <c r="J7" s="579"/>
    </row>
    <row r="8" spans="1:10">
      <c r="A8" s="107">
        <v>1</v>
      </c>
      <c r="E8" s="1"/>
      <c r="F8" s="26"/>
      <c r="G8" s="26"/>
      <c r="H8" s="562"/>
      <c r="I8" s="562"/>
      <c r="J8" s="563"/>
    </row>
    <row r="9" spans="1:10">
      <c r="A9" s="107">
        <f>+A8+1</f>
        <v>2</v>
      </c>
      <c r="B9" s="114"/>
      <c r="C9" s="114"/>
      <c r="D9" s="114"/>
      <c r="E9" s="114"/>
      <c r="F9" s="26"/>
      <c r="G9" s="26"/>
      <c r="H9" s="562"/>
      <c r="I9" s="562"/>
      <c r="J9" s="563"/>
    </row>
    <row r="10" spans="1:10">
      <c r="A10" s="107">
        <f t="shared" ref="A10:A20" si="0">+A9+1</f>
        <v>3</v>
      </c>
      <c r="B10" s="114"/>
      <c r="C10" s="114"/>
      <c r="D10" s="114"/>
      <c r="E10" s="114"/>
      <c r="F10" s="26"/>
      <c r="G10" s="26"/>
      <c r="H10" s="562"/>
      <c r="I10" s="562"/>
      <c r="J10" s="563"/>
    </row>
    <row r="11" spans="1:10">
      <c r="A11" s="107">
        <f t="shared" si="0"/>
        <v>4</v>
      </c>
      <c r="B11" s="114"/>
      <c r="C11" s="114"/>
      <c r="D11" s="114"/>
      <c r="E11" s="114"/>
      <c r="F11" s="26"/>
      <c r="G11" s="26"/>
      <c r="H11" s="562"/>
      <c r="I11" s="562"/>
      <c r="J11" s="563"/>
    </row>
    <row r="12" spans="1:10">
      <c r="A12" s="107">
        <f t="shared" si="0"/>
        <v>5</v>
      </c>
      <c r="B12" s="114"/>
      <c r="C12" s="114"/>
      <c r="D12" s="114"/>
      <c r="E12" s="114"/>
      <c r="F12" s="28"/>
      <c r="G12" s="28"/>
      <c r="H12" s="562"/>
      <c r="I12" s="562"/>
      <c r="J12" s="563"/>
    </row>
    <row r="13" spans="1:10">
      <c r="A13" s="85"/>
      <c r="B13" s="165" t="s">
        <v>681</v>
      </c>
      <c r="C13" s="4"/>
      <c r="D13" s="4"/>
      <c r="E13" s="4"/>
      <c r="F13" s="196">
        <f>SUM(F8:F12)</f>
        <v>0</v>
      </c>
      <c r="G13" s="196">
        <f>SUM(G8:G12)</f>
        <v>0</v>
      </c>
      <c r="H13" s="562"/>
      <c r="I13" s="562"/>
      <c r="J13" s="563"/>
    </row>
    <row r="14" spans="1:10">
      <c r="A14" s="107"/>
      <c r="B14" s="114"/>
      <c r="C14" s="114"/>
      <c r="D14" s="114"/>
      <c r="E14" s="114"/>
      <c r="F14" s="26"/>
      <c r="G14" s="26"/>
      <c r="H14" s="562"/>
      <c r="I14" s="562"/>
      <c r="J14" s="563"/>
    </row>
    <row r="15" spans="1:10">
      <c r="A15" s="116" t="s">
        <v>1096</v>
      </c>
      <c r="B15" s="114"/>
      <c r="C15" s="114"/>
      <c r="D15" s="114"/>
      <c r="E15" s="114"/>
      <c r="F15" s="26"/>
      <c r="G15" s="26"/>
      <c r="H15" s="562"/>
      <c r="I15" s="562"/>
      <c r="J15" s="563"/>
    </row>
    <row r="16" spans="1:10">
      <c r="A16" s="107">
        <v>1</v>
      </c>
      <c r="B16" s="114"/>
      <c r="C16" s="114"/>
      <c r="D16" s="114"/>
      <c r="E16" s="114"/>
      <c r="F16" s="26"/>
      <c r="G16" s="26"/>
      <c r="H16" s="562"/>
      <c r="I16" s="562"/>
      <c r="J16" s="563"/>
    </row>
    <row r="17" spans="1:10">
      <c r="A17" s="107">
        <v>2</v>
      </c>
      <c r="B17" s="114"/>
      <c r="C17" s="114"/>
      <c r="D17" s="114"/>
      <c r="E17" s="114"/>
      <c r="F17" s="26"/>
      <c r="G17" s="26"/>
      <c r="H17" s="562"/>
      <c r="I17" s="562"/>
      <c r="J17" s="563"/>
    </row>
    <row r="18" spans="1:10">
      <c r="A18" s="107">
        <v>3</v>
      </c>
      <c r="B18" s="114"/>
      <c r="C18" s="114"/>
      <c r="D18" s="114"/>
      <c r="E18" s="114"/>
      <c r="F18" s="26"/>
      <c r="G18" s="26"/>
      <c r="H18" s="562"/>
      <c r="I18" s="562"/>
      <c r="J18" s="563"/>
    </row>
    <row r="19" spans="1:10">
      <c r="A19" s="107">
        <f t="shared" si="0"/>
        <v>4</v>
      </c>
      <c r="B19" s="114"/>
      <c r="C19" s="114"/>
      <c r="D19" s="114"/>
      <c r="E19" s="114"/>
      <c r="F19" s="26"/>
      <c r="G19" s="26"/>
      <c r="H19" s="562"/>
      <c r="I19" s="562"/>
      <c r="J19" s="563"/>
    </row>
    <row r="20" spans="1:10">
      <c r="A20" s="107">
        <f t="shared" si="0"/>
        <v>5</v>
      </c>
      <c r="B20" s="114"/>
      <c r="C20" s="114"/>
      <c r="D20" s="114"/>
      <c r="E20" s="114"/>
      <c r="F20" s="28"/>
      <c r="G20" s="28"/>
      <c r="H20" s="562"/>
      <c r="I20" s="562"/>
      <c r="J20" s="563"/>
    </row>
    <row r="21" spans="1:10">
      <c r="A21" s="85"/>
      <c r="B21" s="165" t="s">
        <v>681</v>
      </c>
      <c r="F21" s="196">
        <f>SUM(F16:F20)</f>
        <v>0</v>
      </c>
      <c r="G21" s="196">
        <f>SUM(G16:G20)</f>
        <v>0</v>
      </c>
      <c r="H21" s="562"/>
      <c r="I21" s="562"/>
      <c r="J21" s="563"/>
    </row>
    <row r="22" spans="1:10">
      <c r="A22" s="85"/>
      <c r="E22" s="1"/>
      <c r="F22" s="26"/>
      <c r="G22" s="26"/>
      <c r="H22" s="562"/>
      <c r="I22" s="562"/>
      <c r="J22" s="563"/>
    </row>
    <row r="23" spans="1:10">
      <c r="A23" s="85"/>
      <c r="B23" s="1" t="s">
        <v>1097</v>
      </c>
      <c r="E23" s="1"/>
      <c r="F23" s="763">
        <f>F13+F21</f>
        <v>0</v>
      </c>
      <c r="G23" s="763">
        <f>G13+G21</f>
        <v>0</v>
      </c>
      <c r="H23" s="562"/>
      <c r="I23" s="562"/>
      <c r="J23" s="563"/>
    </row>
    <row r="24" spans="1:10">
      <c r="A24" s="107"/>
      <c r="F24" s="26"/>
      <c r="G24" s="26"/>
      <c r="H24" s="562"/>
      <c r="I24" s="562"/>
      <c r="J24" s="563"/>
    </row>
    <row r="25" spans="1:10">
      <c r="A25" s="102" t="s">
        <v>724</v>
      </c>
      <c r="E25" s="1"/>
      <c r="F25" s="26"/>
      <c r="G25" s="26"/>
      <c r="H25" s="562"/>
      <c r="I25" s="562"/>
      <c r="J25" s="563"/>
    </row>
    <row r="26" spans="1:10">
      <c r="A26" s="102" t="s">
        <v>1095</v>
      </c>
      <c r="E26" s="1"/>
      <c r="F26" s="26"/>
      <c r="G26" s="26"/>
      <c r="H26" s="562"/>
      <c r="I26" s="562"/>
      <c r="J26" s="563"/>
    </row>
    <row r="27" spans="1:10">
      <c r="A27" s="107">
        <v>1</v>
      </c>
      <c r="B27" s="114"/>
      <c r="C27" s="114"/>
      <c r="D27" s="114"/>
      <c r="E27" s="114"/>
      <c r="F27" s="929"/>
      <c r="G27" s="26"/>
      <c r="H27" s="562"/>
      <c r="I27" s="562"/>
      <c r="J27" s="563"/>
    </row>
    <row r="28" spans="1:10">
      <c r="A28" s="107">
        <f>+A27+1</f>
        <v>2</v>
      </c>
      <c r="B28" s="114"/>
      <c r="C28" s="114"/>
      <c r="D28" s="114"/>
      <c r="E28" s="114"/>
      <c r="F28" s="929"/>
      <c r="G28" s="26"/>
      <c r="H28" s="562"/>
      <c r="I28" s="562"/>
      <c r="J28" s="563"/>
    </row>
    <row r="29" spans="1:10">
      <c r="A29" s="107">
        <f t="shared" ref="A29:A39" si="1">+A28+1</f>
        <v>3</v>
      </c>
      <c r="B29" s="114"/>
      <c r="C29" s="114"/>
      <c r="D29" s="114"/>
      <c r="E29" s="114"/>
      <c r="F29" s="929"/>
      <c r="G29" s="26"/>
      <c r="H29" s="562"/>
      <c r="I29" s="562"/>
      <c r="J29" s="563"/>
    </row>
    <row r="30" spans="1:10">
      <c r="A30" s="107">
        <f t="shared" si="1"/>
        <v>4</v>
      </c>
      <c r="B30" s="114"/>
      <c r="C30" s="114"/>
      <c r="D30" s="114"/>
      <c r="E30" s="114"/>
      <c r="F30" s="929"/>
      <c r="G30" s="26"/>
      <c r="H30" s="562"/>
      <c r="I30" s="562"/>
      <c r="J30" s="563"/>
    </row>
    <row r="31" spans="1:10">
      <c r="A31" s="107">
        <f t="shared" si="1"/>
        <v>5</v>
      </c>
      <c r="B31" s="114"/>
      <c r="C31" s="114"/>
      <c r="D31" s="114"/>
      <c r="E31" s="114"/>
      <c r="F31" s="931"/>
      <c r="G31" s="931"/>
      <c r="H31" s="562"/>
      <c r="I31" s="562"/>
      <c r="J31" s="563"/>
    </row>
    <row r="32" spans="1:10">
      <c r="A32" s="85"/>
      <c r="B32" s="165" t="s">
        <v>681</v>
      </c>
      <c r="C32" s="114"/>
      <c r="D32" s="114"/>
      <c r="E32" s="114"/>
      <c r="F32" s="930">
        <v>134676916.950008</v>
      </c>
      <c r="G32" s="930">
        <v>159383898.44</v>
      </c>
      <c r="H32" s="562"/>
      <c r="I32" s="562"/>
      <c r="J32" s="563"/>
    </row>
    <row r="33" spans="1:10">
      <c r="A33" s="107"/>
      <c r="B33" s="114"/>
      <c r="C33" s="114"/>
      <c r="D33" s="114"/>
      <c r="E33" s="114"/>
      <c r="F33" s="929"/>
      <c r="G33" s="929"/>
      <c r="H33" s="562"/>
      <c r="I33" s="562"/>
      <c r="J33" s="563"/>
    </row>
    <row r="34" spans="1:10">
      <c r="A34" s="116" t="s">
        <v>1096</v>
      </c>
      <c r="B34" s="114"/>
      <c r="C34" s="114"/>
      <c r="D34" s="114"/>
      <c r="E34" s="114"/>
      <c r="F34" s="929"/>
      <c r="G34" s="929"/>
      <c r="H34" s="562"/>
      <c r="I34" s="562"/>
      <c r="J34" s="563"/>
    </row>
    <row r="35" spans="1:10">
      <c r="A35" s="107">
        <v>1</v>
      </c>
      <c r="B35" s="114"/>
      <c r="C35" s="114"/>
      <c r="D35" s="114"/>
      <c r="E35" s="114"/>
      <c r="F35" s="929"/>
      <c r="G35" s="929"/>
      <c r="H35" s="562"/>
      <c r="I35" s="562"/>
      <c r="J35" s="563"/>
    </row>
    <row r="36" spans="1:10">
      <c r="A36" s="107">
        <f t="shared" si="1"/>
        <v>2</v>
      </c>
      <c r="B36" s="114"/>
      <c r="C36" s="114"/>
      <c r="D36" s="114"/>
      <c r="E36" s="114"/>
      <c r="F36" s="929"/>
      <c r="G36" s="929"/>
      <c r="H36" s="562"/>
      <c r="I36" s="562"/>
      <c r="J36" s="563"/>
    </row>
    <row r="37" spans="1:10">
      <c r="A37" s="107">
        <f t="shared" si="1"/>
        <v>3</v>
      </c>
      <c r="B37" s="114"/>
      <c r="C37" s="114"/>
      <c r="D37" s="114"/>
      <c r="E37" s="114"/>
      <c r="F37" s="929"/>
      <c r="G37" s="929"/>
      <c r="H37" s="562"/>
      <c r="I37" s="562"/>
      <c r="J37" s="563"/>
    </row>
    <row r="38" spans="1:10">
      <c r="A38" s="107">
        <f t="shared" si="1"/>
        <v>4</v>
      </c>
      <c r="B38" s="114"/>
      <c r="C38" s="114"/>
      <c r="D38" s="114"/>
      <c r="E38" s="114"/>
      <c r="F38" s="929"/>
      <c r="G38" s="929"/>
      <c r="H38" s="562"/>
      <c r="I38" s="562"/>
      <c r="J38" s="563"/>
    </row>
    <row r="39" spans="1:10">
      <c r="A39" s="107">
        <f t="shared" si="1"/>
        <v>5</v>
      </c>
      <c r="B39" s="114"/>
      <c r="C39" s="114"/>
      <c r="D39" s="114"/>
      <c r="E39" s="114"/>
      <c r="F39" s="931"/>
      <c r="G39" s="931"/>
      <c r="H39" s="562"/>
      <c r="I39" s="562"/>
      <c r="J39" s="563"/>
    </row>
    <row r="40" spans="1:10">
      <c r="A40" s="85"/>
      <c r="B40" s="165" t="s">
        <v>681</v>
      </c>
      <c r="C40" s="114"/>
      <c r="D40" s="114"/>
      <c r="E40" s="114"/>
      <c r="F40" s="930">
        <f>SUM(F35:F39)</f>
        <v>0</v>
      </c>
      <c r="G40" s="930">
        <f>SUM(G35:G39)</f>
        <v>0</v>
      </c>
      <c r="H40" s="562"/>
      <c r="I40" s="562"/>
      <c r="J40" s="563"/>
    </row>
    <row r="41" spans="1:10">
      <c r="A41" s="107"/>
      <c r="B41" s="114"/>
      <c r="C41" s="114"/>
      <c r="D41" s="114"/>
      <c r="E41" s="114"/>
      <c r="F41" s="929"/>
      <c r="G41" s="929"/>
      <c r="H41" s="562"/>
      <c r="I41" s="562"/>
      <c r="J41" s="563"/>
    </row>
    <row r="42" spans="1:10">
      <c r="A42" s="85"/>
      <c r="B42" s="1" t="s">
        <v>1098</v>
      </c>
      <c r="E42" s="1"/>
      <c r="F42" s="932">
        <f>F32+F40</f>
        <v>134676916.950008</v>
      </c>
      <c r="G42" s="932">
        <f>G32+G40</f>
        <v>159383898.44</v>
      </c>
      <c r="H42" s="562"/>
      <c r="I42" s="562"/>
      <c r="J42" s="563"/>
    </row>
    <row r="43" spans="1:10">
      <c r="A43" s="107"/>
      <c r="B43" s="114"/>
      <c r="C43" s="114"/>
      <c r="D43" s="114"/>
      <c r="E43" s="114"/>
      <c r="F43" s="929"/>
      <c r="G43" s="929"/>
      <c r="H43" s="562"/>
      <c r="I43" s="562"/>
      <c r="J43" s="563"/>
    </row>
    <row r="44" spans="1:10">
      <c r="A44" s="102" t="s">
        <v>725</v>
      </c>
      <c r="B44" s="114"/>
      <c r="C44" s="114"/>
      <c r="D44" s="114"/>
      <c r="E44" s="114"/>
      <c r="F44" s="929"/>
      <c r="G44" s="929"/>
      <c r="H44" s="562"/>
      <c r="I44" s="562"/>
      <c r="J44" s="563"/>
    </row>
    <row r="45" spans="1:10">
      <c r="A45" s="102" t="s">
        <v>1095</v>
      </c>
      <c r="B45" s="114"/>
      <c r="C45" s="114"/>
      <c r="D45" s="114"/>
      <c r="E45" s="114"/>
      <c r="F45" s="929"/>
      <c r="G45" s="929"/>
      <c r="H45" s="562"/>
      <c r="I45" s="562"/>
      <c r="J45" s="563"/>
    </row>
    <row r="46" spans="1:10">
      <c r="A46" s="107">
        <v>1</v>
      </c>
      <c r="B46" s="114"/>
      <c r="C46" s="114"/>
      <c r="D46" s="114"/>
      <c r="E46" s="114"/>
      <c r="F46" s="929"/>
      <c r="G46" s="929"/>
      <c r="H46" s="562"/>
      <c r="I46" s="562"/>
      <c r="J46" s="563"/>
    </row>
    <row r="47" spans="1:10">
      <c r="A47" s="107">
        <f>+A46+1</f>
        <v>2</v>
      </c>
      <c r="B47" s="114"/>
      <c r="C47" s="114"/>
      <c r="D47" s="114"/>
      <c r="E47" s="114"/>
      <c r="F47" s="929"/>
      <c r="G47" s="929"/>
      <c r="H47" s="562"/>
      <c r="I47" s="562"/>
      <c r="J47" s="563"/>
    </row>
    <row r="48" spans="1:10">
      <c r="A48" s="107">
        <f t="shared" ref="A48:A58" si="2">+A47+1</f>
        <v>3</v>
      </c>
      <c r="B48" s="114"/>
      <c r="C48" s="114"/>
      <c r="D48" s="114"/>
      <c r="E48" s="114"/>
      <c r="F48" s="929"/>
      <c r="G48" s="929"/>
      <c r="H48" s="562"/>
      <c r="I48" s="562"/>
      <c r="J48" s="563"/>
    </row>
    <row r="49" spans="1:10">
      <c r="A49" s="107">
        <f t="shared" si="2"/>
        <v>4</v>
      </c>
      <c r="B49" s="114"/>
      <c r="C49" s="114"/>
      <c r="D49" s="114"/>
      <c r="E49" s="114"/>
      <c r="F49" s="929"/>
      <c r="G49" s="929"/>
      <c r="H49" s="562"/>
      <c r="I49" s="562"/>
      <c r="J49" s="563"/>
    </row>
    <row r="50" spans="1:10">
      <c r="A50" s="107">
        <f t="shared" si="2"/>
        <v>5</v>
      </c>
      <c r="B50" s="114"/>
      <c r="C50" s="114"/>
      <c r="D50" s="114"/>
      <c r="E50" s="114"/>
      <c r="F50" s="931"/>
      <c r="G50" s="931"/>
      <c r="H50" s="562"/>
      <c r="I50" s="562"/>
      <c r="J50" s="563"/>
    </row>
    <row r="51" spans="1:10">
      <c r="A51" s="85"/>
      <c r="B51" s="165" t="s">
        <v>681</v>
      </c>
      <c r="C51" s="114"/>
      <c r="D51" s="114"/>
      <c r="E51" s="114"/>
      <c r="F51" s="930">
        <v>107602675.900001</v>
      </c>
      <c r="G51" s="930">
        <v>100388839.67</v>
      </c>
      <c r="H51" s="562"/>
      <c r="I51" s="562"/>
      <c r="J51" s="563"/>
    </row>
    <row r="52" spans="1:10">
      <c r="A52" s="107"/>
      <c r="B52" s="114"/>
      <c r="C52" s="114"/>
      <c r="D52" s="114"/>
      <c r="E52" s="114"/>
      <c r="F52" s="929"/>
      <c r="G52" s="929"/>
      <c r="H52" s="562"/>
      <c r="I52" s="562"/>
      <c r="J52" s="563"/>
    </row>
    <row r="53" spans="1:10">
      <c r="A53" s="116" t="s">
        <v>1096</v>
      </c>
      <c r="B53" s="114"/>
      <c r="C53" s="114"/>
      <c r="D53" s="114"/>
      <c r="E53" s="114"/>
      <c r="F53" s="929"/>
      <c r="G53" s="929"/>
      <c r="H53" s="562"/>
      <c r="I53" s="562"/>
      <c r="J53" s="563"/>
    </row>
    <row r="54" spans="1:10">
      <c r="A54" s="107">
        <v>1</v>
      </c>
      <c r="B54" s="114"/>
      <c r="C54" s="114"/>
      <c r="D54" s="114"/>
      <c r="E54" s="114"/>
      <c r="F54" s="929"/>
      <c r="G54" s="929"/>
      <c r="H54" s="562"/>
      <c r="I54" s="562"/>
      <c r="J54" s="563"/>
    </row>
    <row r="55" spans="1:10">
      <c r="A55" s="107">
        <f t="shared" si="2"/>
        <v>2</v>
      </c>
      <c r="B55" s="114"/>
      <c r="C55" s="114"/>
      <c r="D55" s="114"/>
      <c r="E55" s="114"/>
      <c r="F55" s="929"/>
      <c r="G55" s="929"/>
      <c r="H55" s="562"/>
      <c r="I55" s="562"/>
      <c r="J55" s="563"/>
    </row>
    <row r="56" spans="1:10">
      <c r="A56" s="107">
        <f t="shared" si="2"/>
        <v>3</v>
      </c>
      <c r="B56" s="114"/>
      <c r="C56" s="114"/>
      <c r="D56" s="114"/>
      <c r="E56" s="114"/>
      <c r="F56" s="929"/>
      <c r="G56" s="929"/>
      <c r="H56" s="562"/>
      <c r="I56" s="562"/>
      <c r="J56" s="563"/>
    </row>
    <row r="57" spans="1:10">
      <c r="A57" s="107">
        <f t="shared" si="2"/>
        <v>4</v>
      </c>
      <c r="B57" s="114"/>
      <c r="C57" s="114"/>
      <c r="D57" s="114"/>
      <c r="E57" s="114"/>
      <c r="F57" s="929"/>
      <c r="G57" s="929"/>
      <c r="H57" s="562"/>
      <c r="I57" s="562"/>
      <c r="J57" s="563"/>
    </row>
    <row r="58" spans="1:10">
      <c r="A58" s="107">
        <f t="shared" si="2"/>
        <v>5</v>
      </c>
      <c r="F58" s="931"/>
      <c r="G58" s="931"/>
      <c r="H58" s="562"/>
      <c r="I58" s="562"/>
      <c r="J58" s="563"/>
    </row>
    <row r="59" spans="1:10">
      <c r="A59" s="85"/>
      <c r="B59" s="165" t="s">
        <v>681</v>
      </c>
      <c r="F59" s="930">
        <f>SUM(F54:F58)</f>
        <v>0</v>
      </c>
      <c r="G59" s="930">
        <f>SUM(G54:G58)</f>
        <v>0</v>
      </c>
      <c r="H59" s="562"/>
      <c r="I59" s="562"/>
      <c r="J59" s="563"/>
    </row>
    <row r="60" spans="1:10">
      <c r="A60" s="107"/>
      <c r="F60" s="929"/>
      <c r="G60" s="929"/>
      <c r="H60" s="562"/>
      <c r="I60" s="562"/>
      <c r="J60" s="563"/>
    </row>
    <row r="61" spans="1:10">
      <c r="A61" s="85"/>
      <c r="B61" s="1" t="s">
        <v>1231</v>
      </c>
      <c r="E61" s="1"/>
      <c r="F61" s="932">
        <f>F51+F59</f>
        <v>107602675.900001</v>
      </c>
      <c r="G61" s="932">
        <f>G51+G59</f>
        <v>100388839.67</v>
      </c>
      <c r="H61" s="562"/>
      <c r="I61" s="562"/>
      <c r="J61" s="563"/>
    </row>
    <row r="62" spans="1:10">
      <c r="A62" s="85"/>
      <c r="F62" s="929"/>
      <c r="G62" s="929"/>
      <c r="H62" s="562"/>
      <c r="I62" s="562"/>
      <c r="J62" s="563"/>
    </row>
    <row r="63" spans="1:10">
      <c r="A63" s="85"/>
      <c r="B63" s="165" t="s">
        <v>1945</v>
      </c>
      <c r="F63" s="929">
        <v>-198401.84999972401</v>
      </c>
      <c r="G63" s="929">
        <v>-198401.11</v>
      </c>
      <c r="H63" s="562"/>
      <c r="I63" s="562"/>
      <c r="J63" s="563"/>
    </row>
    <row r="64" spans="1:10" ht="13.5" thickBot="1">
      <c r="A64" s="85"/>
      <c r="B64" s="1" t="s">
        <v>726</v>
      </c>
      <c r="F64" s="1072">
        <f>F23+F42+F61</f>
        <v>242279592.85000902</v>
      </c>
      <c r="G64" s="1072">
        <f>G23+G42+G61+G63</f>
        <v>259574337</v>
      </c>
      <c r="H64" s="562"/>
      <c r="I64" s="562"/>
      <c r="J64" s="563"/>
    </row>
    <row r="65" spans="1:10" ht="6.75" customHeight="1">
      <c r="A65" s="90"/>
      <c r="B65" s="91"/>
      <c r="C65" s="91"/>
      <c r="D65" s="91"/>
      <c r="E65" s="91"/>
      <c r="F65" s="135"/>
      <c r="G65" s="135"/>
      <c r="H65" s="564"/>
      <c r="I65" s="564"/>
      <c r="J65" s="565"/>
    </row>
    <row r="67" spans="1:10">
      <c r="A67" s="7" t="s">
        <v>1102</v>
      </c>
      <c r="I67" s="247" t="s">
        <v>101</v>
      </c>
      <c r="J67" s="542" t="s">
        <v>101</v>
      </c>
    </row>
    <row r="68" spans="1:10">
      <c r="G68" s="19">
        <f>SUM(G61:G63)</f>
        <v>100190438.56</v>
      </c>
    </row>
    <row r="69" spans="1:10">
      <c r="B69" s="418" t="s">
        <v>509</v>
      </c>
    </row>
    <row r="70" spans="1:10">
      <c r="A70" s="71">
        <v>1</v>
      </c>
      <c r="B70" s="71" t="str">
        <f>'6 OR'!B24</f>
        <v>A "Not Applicable," “N/A,” "NONE," or "NlL" phrase should be indicated in the schedules or sheets that do not apply or are not suitable to the Company. </v>
      </c>
    </row>
    <row r="71" spans="1:10">
      <c r="A71" s="71">
        <v>2</v>
      </c>
      <c r="B71" s="71" t="str">
        <f>'6 OR'!B25</f>
        <v>Any schedule not in accordance with the prescribed format, wrong data entry, missing details, information, and incomplete information/s shall be subject to penalties as specified under CL 2014-15.</v>
      </c>
    </row>
  </sheetData>
  <mergeCells count="5">
    <mergeCell ref="C3:C4"/>
    <mergeCell ref="A1:J1"/>
    <mergeCell ref="A2:J2"/>
    <mergeCell ref="A3:B4"/>
    <mergeCell ref="A5:B5"/>
  </mergeCells>
  <hyperlinks>
    <hyperlink ref="J67" location="'CONTENTS'!A1" display="CONTENTS!A1" xr:uid="{CA82C247-550F-4838-89DB-176B75849A52}"/>
    <hyperlink ref="I67" location="'CONTENTS'!A1" display="CONTENTS!A1" xr:uid="{CC376235-7347-4C59-BE48-F898B4CCA198}"/>
  </hyperlinks>
  <printOptions horizontalCentered="1" gridLines="1"/>
  <pageMargins left="0.51181102362204722" right="0.23622047244094491" top="0.59055118110236227" bottom="0.19685039370078741" header="0.51181102362204722" footer="0.51181102362204722"/>
  <pageSetup paperSize="14" scale="90" orientation="landscape" r:id="rId1"/>
  <headerFooter alignWithMargins="0">
    <oddFooter>&amp;RPage 32 Sch 7_PBP_PN</oddFooter>
  </headerFooter>
  <customProperties>
    <customPr name="_pios_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>
    <tabColor indexed="45"/>
  </sheetPr>
  <dimension ref="A1:I39"/>
  <sheetViews>
    <sheetView zoomScale="85" zoomScaleNormal="85" workbookViewId="0">
      <pane ySplit="6" topLeftCell="A15" activePane="bottomLeft" state="frozen"/>
      <selection sqref="A1:IV1"/>
      <selection pane="bottomLeft" activeCell="H53" sqref="H53"/>
    </sheetView>
  </sheetViews>
  <sheetFormatPr defaultColWidth="8.85546875" defaultRowHeight="12.75"/>
  <cols>
    <col min="1" max="1" width="4.7109375" customWidth="1"/>
    <col min="2" max="2" width="25" customWidth="1"/>
    <col min="3" max="3" width="17.42578125" customWidth="1"/>
    <col min="4" max="4" width="14.85546875" bestFit="1" customWidth="1"/>
    <col min="5" max="5" width="17.85546875" customWidth="1"/>
    <col min="6" max="6" width="16.28515625" style="19" customWidth="1"/>
    <col min="7" max="7" width="13.7109375" style="19" customWidth="1"/>
    <col min="8" max="8" width="16" style="19" customWidth="1"/>
    <col min="9" max="9" width="16" style="572" bestFit="1" customWidth="1"/>
  </cols>
  <sheetData>
    <row r="1" spans="1:9" ht="39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/>
    </row>
    <row r="2" spans="1:9" ht="29.45" customHeight="1" thickBot="1">
      <c r="A2" s="1253" t="s">
        <v>1232</v>
      </c>
      <c r="B2" s="1254"/>
      <c r="C2" s="1254"/>
      <c r="D2" s="1254"/>
      <c r="E2" s="1254"/>
      <c r="F2" s="1254"/>
      <c r="G2" s="1254"/>
      <c r="H2" s="1254"/>
      <c r="I2" s="1255"/>
    </row>
    <row r="3" spans="1:9" s="4" customFormat="1" ht="18" customHeight="1">
      <c r="A3" s="1424" t="s">
        <v>1226</v>
      </c>
      <c r="B3" s="1473"/>
      <c r="C3" s="339" t="s">
        <v>1092</v>
      </c>
      <c r="D3" s="1429" t="s">
        <v>684</v>
      </c>
      <c r="E3" s="583" t="s">
        <v>1182</v>
      </c>
      <c r="F3" s="583" t="s">
        <v>1233</v>
      </c>
      <c r="G3" s="583" t="s">
        <v>1234</v>
      </c>
      <c r="H3" s="583" t="s">
        <v>703</v>
      </c>
      <c r="I3" s="1475" t="s">
        <v>1235</v>
      </c>
    </row>
    <row r="4" spans="1:9" s="4" customFormat="1">
      <c r="A4" s="1424"/>
      <c r="B4" s="1473"/>
      <c r="C4" s="339" t="s">
        <v>1094</v>
      </c>
      <c r="D4" s="1429"/>
      <c r="E4" s="583" t="s">
        <v>784</v>
      </c>
      <c r="F4" s="583" t="s">
        <v>783</v>
      </c>
      <c r="G4" s="583" t="s">
        <v>783</v>
      </c>
      <c r="H4" s="583" t="s">
        <v>785</v>
      </c>
      <c r="I4" s="1476"/>
    </row>
    <row r="5" spans="1:9" s="4" customFormat="1">
      <c r="A5" s="1421"/>
      <c r="B5" s="1474"/>
      <c r="C5" s="513"/>
      <c r="D5" s="1472"/>
      <c r="E5" s="584"/>
      <c r="F5" s="584"/>
      <c r="G5" s="584"/>
      <c r="H5" s="585"/>
      <c r="I5" s="1477"/>
    </row>
    <row r="6" spans="1:9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669</v>
      </c>
      <c r="H6" s="732" t="s">
        <v>1236</v>
      </c>
      <c r="I6" s="732" t="s">
        <v>671</v>
      </c>
    </row>
    <row r="7" spans="1:9" ht="18" customHeight="1">
      <c r="A7" s="387" t="s">
        <v>133</v>
      </c>
      <c r="C7" s="424"/>
      <c r="F7" s="26"/>
      <c r="G7" s="26"/>
      <c r="H7" s="214">
        <f>E7+F7-G7</f>
        <v>0</v>
      </c>
      <c r="I7" s="576" t="s">
        <v>1237</v>
      </c>
    </row>
    <row r="8" spans="1:9">
      <c r="A8" s="387" t="s">
        <v>136</v>
      </c>
      <c r="F8" s="26"/>
      <c r="G8" s="26"/>
      <c r="H8" s="214">
        <f t="shared" ref="H8:H31" si="0">E8+F8-G8</f>
        <v>0</v>
      </c>
      <c r="I8" s="576"/>
    </row>
    <row r="9" spans="1:9">
      <c r="A9" s="387" t="s">
        <v>138</v>
      </c>
      <c r="F9" s="26"/>
      <c r="G9" s="26"/>
      <c r="H9" s="214">
        <f t="shared" si="0"/>
        <v>0</v>
      </c>
      <c r="I9" s="576"/>
    </row>
    <row r="10" spans="1:9">
      <c r="A10" s="387" t="s">
        <v>738</v>
      </c>
      <c r="F10" s="26"/>
      <c r="G10" s="26"/>
      <c r="H10" s="214">
        <f t="shared" si="0"/>
        <v>0</v>
      </c>
      <c r="I10" s="576"/>
    </row>
    <row r="11" spans="1:9">
      <c r="A11" s="387" t="s">
        <v>739</v>
      </c>
      <c r="B11" s="141"/>
      <c r="C11" s="141"/>
      <c r="D11" s="141"/>
      <c r="E11" s="141"/>
      <c r="F11" s="26"/>
      <c r="G11" s="26"/>
      <c r="H11" s="214">
        <f t="shared" si="0"/>
        <v>0</v>
      </c>
      <c r="I11" s="576"/>
    </row>
    <row r="12" spans="1:9">
      <c r="A12" s="387" t="s">
        <v>740</v>
      </c>
      <c r="B12" s="141"/>
      <c r="C12" s="141"/>
      <c r="D12" s="141"/>
      <c r="E12" s="141"/>
      <c r="F12" s="26"/>
      <c r="G12" s="26"/>
      <c r="H12" s="214">
        <f t="shared" si="0"/>
        <v>0</v>
      </c>
      <c r="I12" s="576"/>
    </row>
    <row r="13" spans="1:9">
      <c r="A13" s="387" t="s">
        <v>741</v>
      </c>
      <c r="B13" s="141"/>
      <c r="C13" s="141"/>
      <c r="D13" s="141"/>
      <c r="E13" s="141"/>
      <c r="F13" s="26"/>
      <c r="G13" s="26"/>
      <c r="H13" s="214">
        <f t="shared" si="0"/>
        <v>0</v>
      </c>
      <c r="I13" s="576"/>
    </row>
    <row r="14" spans="1:9">
      <c r="A14" s="387" t="s">
        <v>742</v>
      </c>
      <c r="B14" s="141"/>
      <c r="C14" s="141"/>
      <c r="D14" s="141"/>
      <c r="E14" s="141"/>
      <c r="F14" s="26"/>
      <c r="G14" s="26"/>
      <c r="H14" s="214">
        <f>E14+F14-G14</f>
        <v>0</v>
      </c>
      <c r="I14" s="576"/>
    </row>
    <row r="15" spans="1:9">
      <c r="A15" s="387" t="s">
        <v>743</v>
      </c>
      <c r="B15" s="141"/>
      <c r="C15" s="141"/>
      <c r="D15" s="141"/>
      <c r="E15" s="141"/>
      <c r="F15" s="26"/>
      <c r="G15" s="26"/>
      <c r="H15" s="214">
        <f t="shared" si="0"/>
        <v>0</v>
      </c>
      <c r="I15" s="576"/>
    </row>
    <row r="16" spans="1:9">
      <c r="A16" s="387" t="s">
        <v>744</v>
      </c>
      <c r="B16" s="141"/>
      <c r="C16" s="141"/>
      <c r="D16" s="141"/>
      <c r="E16" s="141"/>
      <c r="F16" s="26"/>
      <c r="G16" s="26"/>
      <c r="H16" s="214">
        <f t="shared" si="0"/>
        <v>0</v>
      </c>
      <c r="I16" s="576"/>
    </row>
    <row r="17" spans="1:9">
      <c r="A17" s="387" t="s">
        <v>745</v>
      </c>
      <c r="B17" s="141"/>
      <c r="C17" s="141"/>
      <c r="D17" s="141"/>
      <c r="E17" s="141"/>
      <c r="F17" s="26"/>
      <c r="G17" s="26"/>
      <c r="H17" s="214">
        <f t="shared" si="0"/>
        <v>0</v>
      </c>
      <c r="I17" s="576"/>
    </row>
    <row r="18" spans="1:9">
      <c r="A18" s="387" t="s">
        <v>746</v>
      </c>
      <c r="B18" s="141"/>
      <c r="C18" s="141"/>
      <c r="D18" s="141"/>
      <c r="E18" s="141"/>
      <c r="F18" s="26"/>
      <c r="G18" s="26"/>
      <c r="H18" s="214">
        <f t="shared" si="0"/>
        <v>0</v>
      </c>
      <c r="I18" s="576"/>
    </row>
    <row r="19" spans="1:9">
      <c r="A19" s="387" t="s">
        <v>747</v>
      </c>
      <c r="B19" s="141"/>
      <c r="C19" s="141"/>
      <c r="D19" s="141"/>
      <c r="E19" s="141"/>
      <c r="F19" s="26"/>
      <c r="G19" s="26"/>
      <c r="H19" s="214">
        <f t="shared" si="0"/>
        <v>0</v>
      </c>
      <c r="I19" s="576"/>
    </row>
    <row r="20" spans="1:9">
      <c r="A20" s="387" t="s">
        <v>748</v>
      </c>
      <c r="B20" s="141"/>
      <c r="C20" s="141"/>
      <c r="D20" s="141"/>
      <c r="E20" s="141"/>
      <c r="F20" s="26"/>
      <c r="G20" s="26"/>
      <c r="H20" s="214">
        <f t="shared" si="0"/>
        <v>0</v>
      </c>
      <c r="I20" s="576"/>
    </row>
    <row r="21" spans="1:9">
      <c r="A21" s="387" t="s">
        <v>749</v>
      </c>
      <c r="B21" s="141"/>
      <c r="C21" s="141"/>
      <c r="D21" s="141"/>
      <c r="E21" s="141"/>
      <c r="F21" s="26"/>
      <c r="G21" s="26"/>
      <c r="H21" s="214">
        <f t="shared" si="0"/>
        <v>0</v>
      </c>
      <c r="I21" s="576"/>
    </row>
    <row r="22" spans="1:9">
      <c r="A22" s="387" t="s">
        <v>750</v>
      </c>
      <c r="B22" s="141"/>
      <c r="C22" s="141"/>
      <c r="D22" s="141"/>
      <c r="E22" s="141"/>
      <c r="F22" s="26"/>
      <c r="G22" s="26"/>
      <c r="H22" s="214">
        <f t="shared" si="0"/>
        <v>0</v>
      </c>
      <c r="I22" s="576"/>
    </row>
    <row r="23" spans="1:9">
      <c r="A23" s="387" t="s">
        <v>751</v>
      </c>
      <c r="B23" s="141"/>
      <c r="C23" s="141"/>
      <c r="D23" s="141"/>
      <c r="E23" s="141"/>
      <c r="F23" s="26"/>
      <c r="G23" s="26"/>
      <c r="H23" s="214">
        <f t="shared" si="0"/>
        <v>0</v>
      </c>
      <c r="I23" s="576"/>
    </row>
    <row r="24" spans="1:9">
      <c r="A24" s="387" t="s">
        <v>752</v>
      </c>
      <c r="B24" s="141"/>
      <c r="C24" s="141"/>
      <c r="D24" s="141"/>
      <c r="E24" s="141"/>
      <c r="F24" s="26"/>
      <c r="G24" s="26"/>
      <c r="H24" s="214">
        <f t="shared" si="0"/>
        <v>0</v>
      </c>
      <c r="I24" s="576"/>
    </row>
    <row r="25" spans="1:9">
      <c r="A25" s="387" t="s">
        <v>999</v>
      </c>
      <c r="B25" s="141"/>
      <c r="C25" s="141"/>
      <c r="D25" s="141"/>
      <c r="E25" s="141"/>
      <c r="F25" s="26"/>
      <c r="G25" s="26"/>
      <c r="H25" s="214">
        <f t="shared" si="0"/>
        <v>0</v>
      </c>
      <c r="I25" s="576"/>
    </row>
    <row r="26" spans="1:9">
      <c r="A26" s="387" t="s">
        <v>1000</v>
      </c>
      <c r="B26" s="141"/>
      <c r="C26" s="141"/>
      <c r="D26" s="141"/>
      <c r="E26" s="141"/>
      <c r="F26" s="26"/>
      <c r="G26" s="26"/>
      <c r="H26" s="214">
        <f t="shared" si="0"/>
        <v>0</v>
      </c>
      <c r="I26" s="576"/>
    </row>
    <row r="27" spans="1:9">
      <c r="A27" s="387" t="s">
        <v>1009</v>
      </c>
      <c r="B27" s="141"/>
      <c r="C27" s="141"/>
      <c r="D27" s="141"/>
      <c r="E27" s="141"/>
      <c r="F27" s="26"/>
      <c r="G27" s="26"/>
      <c r="H27" s="214">
        <f t="shared" si="0"/>
        <v>0</v>
      </c>
      <c r="I27" s="576"/>
    </row>
    <row r="28" spans="1:9">
      <c r="A28" s="387" t="s">
        <v>1010</v>
      </c>
      <c r="B28" s="141"/>
      <c r="C28" s="141"/>
      <c r="D28" s="141"/>
      <c r="E28" s="141"/>
      <c r="F28" s="26"/>
      <c r="G28" s="26"/>
      <c r="H28" s="214">
        <f t="shared" si="0"/>
        <v>0</v>
      </c>
      <c r="I28" s="576"/>
    </row>
    <row r="29" spans="1:9">
      <c r="A29" s="387" t="s">
        <v>1011</v>
      </c>
      <c r="B29" s="141"/>
      <c r="C29" s="141"/>
      <c r="D29" s="141"/>
      <c r="E29" s="141"/>
      <c r="F29" s="26"/>
      <c r="G29" s="26"/>
      <c r="H29" s="214">
        <f t="shared" si="0"/>
        <v>0</v>
      </c>
      <c r="I29" s="576"/>
    </row>
    <row r="30" spans="1:9">
      <c r="A30" s="387" t="s">
        <v>1012</v>
      </c>
      <c r="B30" s="141"/>
      <c r="C30" s="141"/>
      <c r="D30" s="141"/>
      <c r="E30" s="141"/>
      <c r="F30" s="26"/>
      <c r="G30" s="26"/>
      <c r="H30" s="214">
        <f t="shared" si="0"/>
        <v>0</v>
      </c>
      <c r="I30" s="576"/>
    </row>
    <row r="31" spans="1:9">
      <c r="A31" s="387" t="s">
        <v>1013</v>
      </c>
      <c r="B31" s="141"/>
      <c r="C31" s="141"/>
      <c r="D31" s="141"/>
      <c r="E31" s="141"/>
      <c r="F31" s="26"/>
      <c r="G31" s="26"/>
      <c r="H31" s="214">
        <f t="shared" si="0"/>
        <v>0</v>
      </c>
      <c r="I31" s="576"/>
    </row>
    <row r="32" spans="1:9" ht="21" customHeight="1" thickBot="1">
      <c r="A32" s="414" t="s">
        <v>1238</v>
      </c>
      <c r="B32" s="144"/>
      <c r="C32" s="144"/>
      <c r="D32" s="144"/>
      <c r="E32" s="939">
        <v>34244530.719999798</v>
      </c>
      <c r="F32" s="939">
        <v>-13260300</v>
      </c>
      <c r="G32" s="939">
        <v>-2581804.52</v>
      </c>
      <c r="H32" s="948">
        <f>E32+F32-G32</f>
        <v>23566035.239999797</v>
      </c>
      <c r="I32" s="582"/>
    </row>
    <row r="33" spans="1:9" ht="9" customHeight="1" thickTop="1" thickBot="1">
      <c r="A33" s="60"/>
      <c r="B33" s="14"/>
      <c r="C33" s="14"/>
      <c r="D33" s="14"/>
      <c r="E33" s="14"/>
      <c r="F33" s="405"/>
      <c r="G33" s="405"/>
      <c r="H33" s="405"/>
      <c r="I33" s="577"/>
    </row>
    <row r="34" spans="1:9" ht="9" customHeight="1">
      <c r="F34" s="26"/>
      <c r="G34" s="26"/>
      <c r="H34" s="26"/>
      <c r="I34" s="562"/>
    </row>
    <row r="35" spans="1:9">
      <c r="A35" s="7" t="s">
        <v>1102</v>
      </c>
      <c r="H35" s="82" t="s">
        <v>101</v>
      </c>
    </row>
    <row r="36" spans="1:9">
      <c r="A36" s="70"/>
      <c r="H36" s="542"/>
    </row>
    <row r="37" spans="1:9">
      <c r="B37" s="418" t="s">
        <v>509</v>
      </c>
    </row>
    <row r="38" spans="1:9">
      <c r="A38" s="71">
        <v>1</v>
      </c>
      <c r="B38" s="71" t="str">
        <f>'7 PBP'!B70</f>
        <v>A "Not Applicable," “N/A,” "NONE," or "NlL" phrase should be indicated in the schedules or sheets that do not apply or are not suitable to the Company. </v>
      </c>
    </row>
    <row r="39" spans="1:9">
      <c r="A39" s="71">
        <v>2</v>
      </c>
      <c r="B39" s="71" t="str">
        <f>'7 PBP'!B71</f>
        <v>Any schedule not in accordance with the prescribed format, wrong data entry, missing details, information, and incomplete information/s shall be subject to penalties as specified under CL 2014-15.</v>
      </c>
    </row>
  </sheetData>
  <mergeCells count="6">
    <mergeCell ref="A6:B6"/>
    <mergeCell ref="A1:H1"/>
    <mergeCell ref="A3:B5"/>
    <mergeCell ref="D3:D5"/>
    <mergeCell ref="A2:I2"/>
    <mergeCell ref="I3:I5"/>
  </mergeCells>
  <phoneticPr fontId="6" type="noConversion"/>
  <hyperlinks>
    <hyperlink ref="H35" location="'CONTENTS'!A1" display="CONTENTS!A1" xr:uid="{325C437F-D305-41FA-99F5-F9855ED46A02}"/>
  </hyperlinks>
  <printOptions horizontalCentered="1" gridLines="1"/>
  <pageMargins left="0.51181102362204722" right="0.23622047244094491" top="0.78740157480314965" bottom="0.19685039370078741" header="0.51181102362204722" footer="0.51181102362204722"/>
  <pageSetup paperSize="14" scale="105" orientation="landscape" r:id="rId1"/>
  <headerFooter alignWithMargins="0">
    <oddFooter>&amp;RPage 33  Sch 8_PHdep_PN</oddFooter>
  </headerFooter>
  <customProperties>
    <customPr name="_pios_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9">
    <tabColor indexed="45"/>
  </sheetPr>
  <dimension ref="A1:G73"/>
  <sheetViews>
    <sheetView zoomScaleNormal="100" workbookViewId="0">
      <pane ySplit="6" topLeftCell="A35" activePane="bottomLeft" state="frozen"/>
      <selection sqref="A1:IV1"/>
      <selection pane="bottomLeft" activeCell="K66" sqref="K66"/>
    </sheetView>
  </sheetViews>
  <sheetFormatPr defaultColWidth="8.85546875" defaultRowHeight="12.75"/>
  <cols>
    <col min="1" max="1" width="4.7109375" customWidth="1"/>
    <col min="2" max="3" width="25" customWidth="1"/>
    <col min="4" max="4" width="13.7109375" customWidth="1"/>
    <col min="5" max="7" width="13.7109375" style="19" customWidth="1"/>
  </cols>
  <sheetData>
    <row r="1" spans="1:7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</row>
    <row r="2" spans="1:7" ht="29.45" customHeight="1">
      <c r="A2" s="1392" t="s">
        <v>1239</v>
      </c>
      <c r="B2" s="1393"/>
      <c r="C2" s="1393"/>
      <c r="D2" s="1393"/>
      <c r="E2" s="1393"/>
      <c r="F2" s="1393"/>
      <c r="G2" s="1394"/>
    </row>
    <row r="3" spans="1:7" s="4" customFormat="1" ht="31.9" customHeight="1">
      <c r="A3" s="1478" t="s">
        <v>1240</v>
      </c>
      <c r="B3" s="1479"/>
      <c r="C3" s="787" t="s">
        <v>1241</v>
      </c>
      <c r="D3" s="788" t="s">
        <v>1182</v>
      </c>
      <c r="E3" s="788" t="s">
        <v>1233</v>
      </c>
      <c r="F3" s="788" t="s">
        <v>1234</v>
      </c>
      <c r="G3" s="789" t="s">
        <v>703</v>
      </c>
    </row>
    <row r="4" spans="1:7" s="4" customFormat="1">
      <c r="A4" s="1424"/>
      <c r="B4" s="1425"/>
      <c r="C4" s="413" t="s">
        <v>1242</v>
      </c>
      <c r="D4" s="326" t="s">
        <v>784</v>
      </c>
      <c r="E4" s="326" t="s">
        <v>783</v>
      </c>
      <c r="F4" s="326" t="s">
        <v>783</v>
      </c>
      <c r="G4" s="415" t="s">
        <v>785</v>
      </c>
    </row>
    <row r="5" spans="1:7" s="4" customFormat="1">
      <c r="A5" s="1421"/>
      <c r="B5" s="1422"/>
      <c r="C5" s="525"/>
      <c r="D5" s="570"/>
      <c r="E5" s="570"/>
      <c r="F5" s="570"/>
      <c r="G5" s="587"/>
    </row>
    <row r="6" spans="1:7" s="4" customFormat="1" ht="13.5" thickBot="1">
      <c r="A6" s="1251" t="s">
        <v>623</v>
      </c>
      <c r="B6" s="1260"/>
      <c r="C6" s="732" t="s">
        <v>624</v>
      </c>
      <c r="D6" s="727" t="s">
        <v>625</v>
      </c>
      <c r="E6" s="727" t="s">
        <v>626</v>
      </c>
      <c r="F6" s="727" t="s">
        <v>627</v>
      </c>
      <c r="G6" s="718" t="s">
        <v>1243</v>
      </c>
    </row>
    <row r="7" spans="1:7" ht="18" customHeight="1">
      <c r="A7" s="387" t="s">
        <v>133</v>
      </c>
      <c r="B7" t="s">
        <v>1566</v>
      </c>
      <c r="C7" s="165" t="s">
        <v>1624</v>
      </c>
      <c r="D7" s="950">
        <v>432.1400000000001</v>
      </c>
      <c r="E7" s="929"/>
      <c r="F7" s="929"/>
      <c r="G7" s="960">
        <f t="shared" ref="G7:G64" si="0">D7+E7-F7</f>
        <v>432.1400000000001</v>
      </c>
    </row>
    <row r="8" spans="1:7">
      <c r="A8" s="387" t="s">
        <v>136</v>
      </c>
      <c r="B8" t="s">
        <v>1567</v>
      </c>
      <c r="C8" s="165" t="s">
        <v>1624</v>
      </c>
      <c r="D8" s="950">
        <v>-0.27000000000043656</v>
      </c>
      <c r="E8" s="929"/>
      <c r="F8" s="929"/>
      <c r="G8" s="960">
        <f t="shared" si="0"/>
        <v>-0.27000000000043656</v>
      </c>
    </row>
    <row r="9" spans="1:7">
      <c r="A9" s="387" t="s">
        <v>138</v>
      </c>
      <c r="B9" t="s">
        <v>1568</v>
      </c>
      <c r="C9" s="165" t="s">
        <v>1624</v>
      </c>
      <c r="D9" s="950">
        <v>-0.38999999999941792</v>
      </c>
      <c r="E9" s="929"/>
      <c r="F9" s="929"/>
      <c r="G9" s="960">
        <f t="shared" si="0"/>
        <v>-0.38999999999941792</v>
      </c>
    </row>
    <row r="10" spans="1:7">
      <c r="A10" s="387" t="s">
        <v>738</v>
      </c>
      <c r="B10" t="s">
        <v>1569</v>
      </c>
      <c r="C10" s="165" t="s">
        <v>1624</v>
      </c>
      <c r="D10" s="950">
        <v>0</v>
      </c>
      <c r="E10" s="929"/>
      <c r="F10" s="929"/>
      <c r="G10" s="960">
        <f t="shared" si="0"/>
        <v>0</v>
      </c>
    </row>
    <row r="11" spans="1:7">
      <c r="A11" s="387" t="s">
        <v>739</v>
      </c>
      <c r="B11" t="s">
        <v>1570</v>
      </c>
      <c r="C11" s="165" t="s">
        <v>1624</v>
      </c>
      <c r="D11" s="950">
        <v>0.42000000000007276</v>
      </c>
      <c r="E11" s="929"/>
      <c r="F11" s="929"/>
      <c r="G11" s="960">
        <f t="shared" si="0"/>
        <v>0.42000000000007276</v>
      </c>
    </row>
    <row r="12" spans="1:7">
      <c r="A12" s="387" t="s">
        <v>740</v>
      </c>
      <c r="B12" t="s">
        <v>1571</v>
      </c>
      <c r="C12" s="165" t="s">
        <v>1624</v>
      </c>
      <c r="D12" s="950">
        <v>0</v>
      </c>
      <c r="E12" s="929"/>
      <c r="F12" s="929"/>
      <c r="G12" s="960">
        <f t="shared" si="0"/>
        <v>0</v>
      </c>
    </row>
    <row r="13" spans="1:7">
      <c r="A13" s="387" t="s">
        <v>741</v>
      </c>
      <c r="B13" t="s">
        <v>1572</v>
      </c>
      <c r="C13" s="165" t="s">
        <v>1624</v>
      </c>
      <c r="D13" s="950">
        <v>0.26000000000021828</v>
      </c>
      <c r="E13" s="929"/>
      <c r="F13" s="929"/>
      <c r="G13" s="960">
        <f t="shared" si="0"/>
        <v>0.26000000000021828</v>
      </c>
    </row>
    <row r="14" spans="1:7">
      <c r="A14" s="387" t="s">
        <v>742</v>
      </c>
      <c r="B14" t="s">
        <v>1573</v>
      </c>
      <c r="C14" s="165" t="s">
        <v>1624</v>
      </c>
      <c r="D14" s="950">
        <v>16590.580000000075</v>
      </c>
      <c r="E14" s="929"/>
      <c r="F14" s="929"/>
      <c r="G14" s="960">
        <f t="shared" si="0"/>
        <v>16590.580000000075</v>
      </c>
    </row>
    <row r="15" spans="1:7">
      <c r="A15" s="387" t="s">
        <v>743</v>
      </c>
      <c r="B15" t="s">
        <v>1574</v>
      </c>
      <c r="C15" s="165" t="s">
        <v>1624</v>
      </c>
      <c r="D15" s="950">
        <v>26430.58</v>
      </c>
      <c r="E15" s="929"/>
      <c r="F15" s="929"/>
      <c r="G15" s="960">
        <f t="shared" si="0"/>
        <v>26430.58</v>
      </c>
    </row>
    <row r="16" spans="1:7">
      <c r="A16" s="387" t="s">
        <v>744</v>
      </c>
      <c r="B16" t="s">
        <v>1575</v>
      </c>
      <c r="C16" s="165" t="s">
        <v>1624</v>
      </c>
      <c r="D16" s="950">
        <v>0.23999999999796273</v>
      </c>
      <c r="E16" s="929"/>
      <c r="F16" s="929"/>
      <c r="G16" s="960">
        <f t="shared" si="0"/>
        <v>0.23999999999796273</v>
      </c>
    </row>
    <row r="17" spans="1:7">
      <c r="A17" s="387" t="s">
        <v>745</v>
      </c>
      <c r="B17" t="s">
        <v>1576</v>
      </c>
      <c r="C17" s="165" t="s">
        <v>1624</v>
      </c>
      <c r="D17" s="950">
        <v>52.029999999998836</v>
      </c>
      <c r="E17" s="929"/>
      <c r="F17" s="929"/>
      <c r="G17" s="960">
        <f t="shared" si="0"/>
        <v>52.029999999998836</v>
      </c>
    </row>
    <row r="18" spans="1:7">
      <c r="A18" s="387" t="s">
        <v>746</v>
      </c>
      <c r="B18" t="s">
        <v>1577</v>
      </c>
      <c r="C18" s="165" t="s">
        <v>1624</v>
      </c>
      <c r="D18" s="950">
        <v>6.9999999999708962E-2</v>
      </c>
      <c r="E18" s="929"/>
      <c r="F18" s="929"/>
      <c r="G18" s="960">
        <f t="shared" si="0"/>
        <v>6.9999999999708962E-2</v>
      </c>
    </row>
    <row r="19" spans="1:7">
      <c r="A19" s="387" t="s">
        <v>747</v>
      </c>
      <c r="B19" t="s">
        <v>1578</v>
      </c>
      <c r="C19" s="165" t="s">
        <v>1624</v>
      </c>
      <c r="D19" s="950">
        <v>103036.26000000004</v>
      </c>
      <c r="E19" s="929"/>
      <c r="F19" s="929"/>
      <c r="G19" s="960">
        <f t="shared" si="0"/>
        <v>103036.26000000004</v>
      </c>
    </row>
    <row r="20" spans="1:7">
      <c r="A20" s="387" t="s">
        <v>748</v>
      </c>
      <c r="B20" t="s">
        <v>1579</v>
      </c>
      <c r="C20" s="165" t="s">
        <v>1624</v>
      </c>
      <c r="D20" s="950">
        <v>34357.739999999991</v>
      </c>
      <c r="E20" s="929"/>
      <c r="F20" s="929"/>
      <c r="G20" s="960">
        <f t="shared" si="0"/>
        <v>34357.739999999991</v>
      </c>
    </row>
    <row r="21" spans="1:7">
      <c r="A21" s="387" t="s">
        <v>749</v>
      </c>
      <c r="B21" t="s">
        <v>1580</v>
      </c>
      <c r="C21" s="165" t="s">
        <v>1624</v>
      </c>
      <c r="D21" s="950">
        <v>0.29999999999995453</v>
      </c>
      <c r="E21" s="929"/>
      <c r="F21" s="929"/>
      <c r="G21" s="960">
        <f t="shared" si="0"/>
        <v>0.29999999999995453</v>
      </c>
    </row>
    <row r="22" spans="1:7">
      <c r="A22" s="387" t="s">
        <v>750</v>
      </c>
      <c r="B22" t="s">
        <v>1581</v>
      </c>
      <c r="C22" s="165" t="s">
        <v>1624</v>
      </c>
      <c r="D22" s="950">
        <v>17245.819999999963</v>
      </c>
      <c r="E22" s="929"/>
      <c r="F22" s="929"/>
      <c r="G22" s="960">
        <f t="shared" si="0"/>
        <v>17245.819999999963</v>
      </c>
    </row>
    <row r="23" spans="1:7">
      <c r="A23" s="387" t="s">
        <v>751</v>
      </c>
      <c r="B23" t="s">
        <v>1582</v>
      </c>
      <c r="C23" s="165" t="s">
        <v>1624</v>
      </c>
      <c r="D23" s="950">
        <v>18793.430000000022</v>
      </c>
      <c r="E23" s="929"/>
      <c r="F23" s="929"/>
      <c r="G23" s="960">
        <f t="shared" si="0"/>
        <v>18793.430000000022</v>
      </c>
    </row>
    <row r="24" spans="1:7">
      <c r="A24" s="387" t="s">
        <v>752</v>
      </c>
      <c r="B24" t="s">
        <v>1583</v>
      </c>
      <c r="C24" s="165" t="s">
        <v>1624</v>
      </c>
      <c r="D24" s="950">
        <v>0.41000000000349246</v>
      </c>
      <c r="E24" s="929"/>
      <c r="F24" s="929"/>
      <c r="G24" s="960">
        <f t="shared" si="0"/>
        <v>0.41000000000349246</v>
      </c>
    </row>
    <row r="25" spans="1:7">
      <c r="A25" s="387" t="s">
        <v>999</v>
      </c>
      <c r="B25" t="s">
        <v>1584</v>
      </c>
      <c r="C25" s="165" t="s">
        <v>1624</v>
      </c>
      <c r="D25" s="950">
        <v>22659.540000000066</v>
      </c>
      <c r="E25" s="929"/>
      <c r="F25" s="929"/>
      <c r="G25" s="960">
        <f t="shared" si="0"/>
        <v>22659.540000000066</v>
      </c>
    </row>
    <row r="26" spans="1:7">
      <c r="A26" s="387" t="s">
        <v>1000</v>
      </c>
      <c r="B26" t="s">
        <v>1585</v>
      </c>
      <c r="C26" s="165" t="s">
        <v>1624</v>
      </c>
      <c r="D26" s="950">
        <v>16830.570000000003</v>
      </c>
      <c r="E26" s="929"/>
      <c r="F26" s="929"/>
      <c r="G26" s="960">
        <f t="shared" si="0"/>
        <v>16830.570000000003</v>
      </c>
    </row>
    <row r="27" spans="1:7">
      <c r="A27" s="387" t="s">
        <v>1009</v>
      </c>
      <c r="B27" t="s">
        <v>1586</v>
      </c>
      <c r="C27" s="165" t="s">
        <v>1624</v>
      </c>
      <c r="D27" s="950">
        <v>8.0000000000836735E-2</v>
      </c>
      <c r="E27" s="929"/>
      <c r="F27" s="929"/>
      <c r="G27" s="960">
        <f t="shared" si="0"/>
        <v>8.0000000000836735E-2</v>
      </c>
    </row>
    <row r="28" spans="1:7">
      <c r="A28" s="387" t="s">
        <v>1010</v>
      </c>
      <c r="B28" t="s">
        <v>1587</v>
      </c>
      <c r="C28" s="165" t="s">
        <v>1624</v>
      </c>
      <c r="D28" s="950">
        <v>5339.630000000092</v>
      </c>
      <c r="E28" s="929"/>
      <c r="F28" s="929"/>
      <c r="G28" s="960">
        <f t="shared" si="0"/>
        <v>5339.630000000092</v>
      </c>
    </row>
    <row r="29" spans="1:7">
      <c r="A29" s="387" t="s">
        <v>1011</v>
      </c>
      <c r="B29" t="s">
        <v>1588</v>
      </c>
      <c r="C29" s="165" t="s">
        <v>1624</v>
      </c>
      <c r="D29" s="950">
        <v>18485.279999999984</v>
      </c>
      <c r="E29" s="929"/>
      <c r="F29" s="929"/>
      <c r="G29" s="960">
        <f t="shared" si="0"/>
        <v>18485.279999999984</v>
      </c>
    </row>
    <row r="30" spans="1:7">
      <c r="A30" s="387" t="s">
        <v>1012</v>
      </c>
      <c r="B30" t="s">
        <v>1589</v>
      </c>
      <c r="C30" s="165" t="s">
        <v>1624</v>
      </c>
      <c r="D30" s="950">
        <v>610.63000000006286</v>
      </c>
      <c r="E30" s="929"/>
      <c r="F30" s="929"/>
      <c r="G30" s="960">
        <f t="shared" si="0"/>
        <v>610.63000000006286</v>
      </c>
    </row>
    <row r="31" spans="1:7">
      <c r="A31" s="387" t="s">
        <v>1013</v>
      </c>
      <c r="B31" t="s">
        <v>1590</v>
      </c>
      <c r="C31" s="165" t="s">
        <v>1624</v>
      </c>
      <c r="D31" s="950">
        <v>40646.76999999999</v>
      </c>
      <c r="E31" s="929"/>
      <c r="F31" s="929"/>
      <c r="G31" s="960">
        <f t="shared" si="0"/>
        <v>40646.76999999999</v>
      </c>
    </row>
    <row r="32" spans="1:7">
      <c r="A32" s="387">
        <v>26</v>
      </c>
      <c r="B32" t="s">
        <v>1591</v>
      </c>
      <c r="C32" s="165" t="s">
        <v>1624</v>
      </c>
      <c r="D32" s="950">
        <v>10306.120000000001</v>
      </c>
      <c r="E32" s="929"/>
      <c r="F32" s="929"/>
      <c r="G32" s="960">
        <f t="shared" si="0"/>
        <v>10306.120000000001</v>
      </c>
    </row>
    <row r="33" spans="1:7">
      <c r="A33" s="387">
        <v>27</v>
      </c>
      <c r="B33" t="s">
        <v>1592</v>
      </c>
      <c r="C33" s="165" t="s">
        <v>1624</v>
      </c>
      <c r="D33" s="950">
        <v>11516.48000000001</v>
      </c>
      <c r="E33" s="929"/>
      <c r="F33" s="929"/>
      <c r="G33" s="960">
        <f t="shared" si="0"/>
        <v>11516.48000000001</v>
      </c>
    </row>
    <row r="34" spans="1:7">
      <c r="A34" s="387">
        <v>28</v>
      </c>
      <c r="B34" t="s">
        <v>1593</v>
      </c>
      <c r="C34" s="165" t="s">
        <v>1624</v>
      </c>
      <c r="D34" s="950">
        <v>933.48999999996158</v>
      </c>
      <c r="E34" s="929"/>
      <c r="F34" s="929"/>
      <c r="G34" s="960">
        <f t="shared" si="0"/>
        <v>933.48999999996158</v>
      </c>
    </row>
    <row r="35" spans="1:7">
      <c r="A35" s="387">
        <v>29</v>
      </c>
      <c r="B35" t="s">
        <v>1594</v>
      </c>
      <c r="C35" s="165" t="s">
        <v>1624</v>
      </c>
      <c r="D35" s="950">
        <v>30921.949999999983</v>
      </c>
      <c r="E35" s="929"/>
      <c r="F35" s="929"/>
      <c r="G35" s="960">
        <f t="shared" si="0"/>
        <v>30921.949999999983</v>
      </c>
    </row>
    <row r="36" spans="1:7">
      <c r="A36" s="387">
        <v>30</v>
      </c>
      <c r="B36" t="s">
        <v>1595</v>
      </c>
      <c r="C36" s="165" t="s">
        <v>1624</v>
      </c>
      <c r="D36" s="950">
        <v>1113.94</v>
      </c>
      <c r="E36" s="929"/>
      <c r="F36" s="929"/>
      <c r="G36" s="960">
        <f t="shared" si="0"/>
        <v>1113.94</v>
      </c>
    </row>
    <row r="37" spans="1:7">
      <c r="A37" s="387">
        <v>31</v>
      </c>
      <c r="B37" t="s">
        <v>1596</v>
      </c>
      <c r="C37" s="165" t="s">
        <v>1624</v>
      </c>
      <c r="D37" s="950">
        <v>3647.5400000000081</v>
      </c>
      <c r="E37" s="929"/>
      <c r="F37" s="929"/>
      <c r="G37" s="960">
        <f t="shared" si="0"/>
        <v>3647.5400000000081</v>
      </c>
    </row>
    <row r="38" spans="1:7">
      <c r="A38" s="387">
        <v>32</v>
      </c>
      <c r="B38" t="s">
        <v>1597</v>
      </c>
      <c r="C38" s="165" t="s">
        <v>1624</v>
      </c>
      <c r="D38" s="950">
        <v>75</v>
      </c>
      <c r="E38" s="929"/>
      <c r="F38" s="929"/>
      <c r="G38" s="960">
        <f t="shared" si="0"/>
        <v>75</v>
      </c>
    </row>
    <row r="39" spans="1:7">
      <c r="A39" s="387">
        <v>33</v>
      </c>
      <c r="B39" t="s">
        <v>1598</v>
      </c>
      <c r="C39" s="165" t="s">
        <v>1624</v>
      </c>
      <c r="D39" s="950">
        <v>97.819999999992433</v>
      </c>
      <c r="E39" s="929"/>
      <c r="F39" s="929"/>
      <c r="G39" s="960">
        <f t="shared" si="0"/>
        <v>97.819999999992433</v>
      </c>
    </row>
    <row r="40" spans="1:7">
      <c r="A40" s="387">
        <v>34</v>
      </c>
      <c r="B40" t="s">
        <v>1599</v>
      </c>
      <c r="C40" s="165" t="s">
        <v>1624</v>
      </c>
      <c r="D40" s="950">
        <v>22359.57</v>
      </c>
      <c r="E40" s="929"/>
      <c r="F40" s="929"/>
      <c r="G40" s="960">
        <f t="shared" si="0"/>
        <v>22359.57</v>
      </c>
    </row>
    <row r="41" spans="1:7">
      <c r="A41" s="387">
        <v>35</v>
      </c>
      <c r="B41" t="s">
        <v>1600</v>
      </c>
      <c r="C41" s="165" t="s">
        <v>1624</v>
      </c>
      <c r="D41" s="950">
        <v>787.47000000000116</v>
      </c>
      <c r="E41" s="929"/>
      <c r="F41" s="929"/>
      <c r="G41" s="960">
        <f t="shared" si="0"/>
        <v>787.47000000000116</v>
      </c>
    </row>
    <row r="42" spans="1:7">
      <c r="A42" s="387">
        <v>36</v>
      </c>
      <c r="B42" t="s">
        <v>1601</v>
      </c>
      <c r="C42" s="165" t="s">
        <v>1624</v>
      </c>
      <c r="D42" s="950">
        <v>10045.220000000001</v>
      </c>
      <c r="E42" s="929"/>
      <c r="F42" s="929"/>
      <c r="G42" s="960">
        <f t="shared" si="0"/>
        <v>10045.220000000001</v>
      </c>
    </row>
    <row r="43" spans="1:7">
      <c r="A43" s="387">
        <v>37</v>
      </c>
      <c r="B43" t="s">
        <v>1602</v>
      </c>
      <c r="C43" s="165" t="s">
        <v>1624</v>
      </c>
      <c r="D43" s="950">
        <v>-0.1200000000098953</v>
      </c>
      <c r="E43" s="929"/>
      <c r="F43" s="929"/>
      <c r="G43" s="960">
        <f t="shared" si="0"/>
        <v>-0.1200000000098953</v>
      </c>
    </row>
    <row r="44" spans="1:7">
      <c r="A44" s="387">
        <v>38</v>
      </c>
      <c r="B44" t="s">
        <v>1603</v>
      </c>
      <c r="C44" s="165" t="s">
        <v>1624</v>
      </c>
      <c r="D44" s="950">
        <v>21515.570000000007</v>
      </c>
      <c r="E44" s="929"/>
      <c r="F44" s="929"/>
      <c r="G44" s="960">
        <f t="shared" si="0"/>
        <v>21515.570000000007</v>
      </c>
    </row>
    <row r="45" spans="1:7">
      <c r="A45" s="387">
        <v>39</v>
      </c>
      <c r="B45" t="s">
        <v>1604</v>
      </c>
      <c r="C45" s="165" t="s">
        <v>1624</v>
      </c>
      <c r="D45" s="950">
        <v>1153</v>
      </c>
      <c r="E45" s="929"/>
      <c r="F45" s="929"/>
      <c r="G45" s="960">
        <f t="shared" si="0"/>
        <v>1153</v>
      </c>
    </row>
    <row r="46" spans="1:7">
      <c r="A46" s="387">
        <v>40</v>
      </c>
      <c r="B46" t="s">
        <v>1605</v>
      </c>
      <c r="C46" s="165" t="s">
        <v>1624</v>
      </c>
      <c r="D46" s="950">
        <v>-0.36999999999989086</v>
      </c>
      <c r="E46" s="929"/>
      <c r="F46" s="929"/>
      <c r="G46" s="960">
        <f t="shared" si="0"/>
        <v>-0.36999999999989086</v>
      </c>
    </row>
    <row r="47" spans="1:7">
      <c r="A47" s="618">
        <v>41</v>
      </c>
      <c r="B47" t="s">
        <v>1606</v>
      </c>
      <c r="C47" s="165" t="s">
        <v>1624</v>
      </c>
      <c r="D47" s="950">
        <v>636.82999999997264</v>
      </c>
      <c r="E47" s="929"/>
      <c r="F47" s="929"/>
      <c r="G47" s="960">
        <f t="shared" si="0"/>
        <v>636.82999999997264</v>
      </c>
    </row>
    <row r="48" spans="1:7">
      <c r="A48" s="618">
        <v>42</v>
      </c>
      <c r="B48" t="s">
        <v>1607</v>
      </c>
      <c r="C48" s="165" t="s">
        <v>1624</v>
      </c>
      <c r="D48" s="950">
        <v>32337.37000000081</v>
      </c>
      <c r="E48" s="929"/>
      <c r="F48" s="929"/>
      <c r="G48" s="960">
        <f t="shared" si="0"/>
        <v>32337.37000000081</v>
      </c>
    </row>
    <row r="49" spans="1:7">
      <c r="A49" s="618" t="s">
        <v>1550</v>
      </c>
      <c r="B49" t="s">
        <v>1608</v>
      </c>
      <c r="C49" s="165" t="s">
        <v>1624</v>
      </c>
      <c r="D49" s="950">
        <v>61572.540000000023</v>
      </c>
      <c r="E49" s="929"/>
      <c r="F49" s="929"/>
      <c r="G49" s="960">
        <f t="shared" si="0"/>
        <v>61572.540000000023</v>
      </c>
    </row>
    <row r="50" spans="1:7">
      <c r="A50" s="618" t="s">
        <v>1551</v>
      </c>
      <c r="B50" t="s">
        <v>1609</v>
      </c>
      <c r="C50" s="165" t="s">
        <v>1624</v>
      </c>
      <c r="D50" s="950">
        <v>75112.930000000109</v>
      </c>
      <c r="E50" s="929"/>
      <c r="F50" s="929"/>
      <c r="G50" s="960">
        <f t="shared" si="0"/>
        <v>75112.930000000109</v>
      </c>
    </row>
    <row r="51" spans="1:7">
      <c r="A51" s="618" t="s">
        <v>1552</v>
      </c>
      <c r="B51" t="s">
        <v>1610</v>
      </c>
      <c r="C51" s="165" t="s">
        <v>1624</v>
      </c>
      <c r="D51" s="950">
        <v>6448.6900000000314</v>
      </c>
      <c r="E51" s="929"/>
      <c r="F51" s="929"/>
      <c r="G51" s="960">
        <f t="shared" si="0"/>
        <v>6448.6900000000314</v>
      </c>
    </row>
    <row r="52" spans="1:7">
      <c r="A52" s="618" t="s">
        <v>1553</v>
      </c>
      <c r="B52" t="s">
        <v>1611</v>
      </c>
      <c r="C52" s="165" t="s">
        <v>1624</v>
      </c>
      <c r="D52" s="950">
        <v>408.76999999998952</v>
      </c>
      <c r="E52" s="929"/>
      <c r="F52" s="929"/>
      <c r="G52" s="960">
        <f t="shared" si="0"/>
        <v>408.76999999998952</v>
      </c>
    </row>
    <row r="53" spans="1:7">
      <c r="A53" s="618" t="s">
        <v>1554</v>
      </c>
      <c r="B53" t="s">
        <v>1612</v>
      </c>
      <c r="C53" s="165" t="s">
        <v>1624</v>
      </c>
      <c r="D53" s="950">
        <v>5510.5</v>
      </c>
      <c r="E53" s="929"/>
      <c r="F53" s="929"/>
      <c r="G53" s="960">
        <f t="shared" si="0"/>
        <v>5510.5</v>
      </c>
    </row>
    <row r="54" spans="1:7">
      <c r="A54" s="618" t="s">
        <v>1555</v>
      </c>
      <c r="B54" t="s">
        <v>1613</v>
      </c>
      <c r="C54" s="165" t="s">
        <v>1624</v>
      </c>
      <c r="D54" s="950">
        <v>20011.949999999953</v>
      </c>
      <c r="E54" s="929"/>
      <c r="F54" s="929"/>
      <c r="G54" s="960">
        <f t="shared" si="0"/>
        <v>20011.949999999953</v>
      </c>
    </row>
    <row r="55" spans="1:7">
      <c r="A55" s="618" t="s">
        <v>1556</v>
      </c>
      <c r="B55" t="s">
        <v>1614</v>
      </c>
      <c r="C55" s="165" t="s">
        <v>1624</v>
      </c>
      <c r="D55" s="950">
        <v>12963.429999999993</v>
      </c>
      <c r="E55" s="929"/>
      <c r="F55" s="929"/>
      <c r="G55" s="960">
        <f t="shared" si="0"/>
        <v>12963.429999999993</v>
      </c>
    </row>
    <row r="56" spans="1:7">
      <c r="A56" s="618" t="s">
        <v>1557</v>
      </c>
      <c r="B56" t="s">
        <v>1615</v>
      </c>
      <c r="C56" s="165" t="s">
        <v>1624</v>
      </c>
      <c r="D56" s="950">
        <v>1722.7400000000052</v>
      </c>
      <c r="E56" s="929"/>
      <c r="F56" s="929"/>
      <c r="G56" s="960">
        <f t="shared" si="0"/>
        <v>1722.7400000000052</v>
      </c>
    </row>
    <row r="57" spans="1:7">
      <c r="A57" s="618" t="s">
        <v>1558</v>
      </c>
      <c r="B57" t="s">
        <v>1616</v>
      </c>
      <c r="C57" s="165" t="s">
        <v>1624</v>
      </c>
      <c r="D57" s="950">
        <v>0.40999999999985448</v>
      </c>
      <c r="E57" s="929"/>
      <c r="F57" s="929"/>
      <c r="G57" s="960">
        <f t="shared" si="0"/>
        <v>0.40999999999985448</v>
      </c>
    </row>
    <row r="58" spans="1:7">
      <c r="A58" s="618" t="s">
        <v>1559</v>
      </c>
      <c r="B58" t="s">
        <v>1617</v>
      </c>
      <c r="C58" s="165" t="s">
        <v>1624</v>
      </c>
      <c r="D58" s="950">
        <v>99217.069999999992</v>
      </c>
      <c r="E58" s="929"/>
      <c r="F58" s="929"/>
      <c r="G58" s="960">
        <f t="shared" si="0"/>
        <v>99217.069999999992</v>
      </c>
    </row>
    <row r="59" spans="1:7">
      <c r="A59" s="618" t="s">
        <v>1560</v>
      </c>
      <c r="B59" t="s">
        <v>1618</v>
      </c>
      <c r="C59" s="165" t="s">
        <v>1624</v>
      </c>
      <c r="D59" s="950">
        <v>15889.920000000027</v>
      </c>
      <c r="E59" s="929"/>
      <c r="F59" s="929"/>
      <c r="G59" s="960">
        <f t="shared" si="0"/>
        <v>15889.920000000027</v>
      </c>
    </row>
    <row r="60" spans="1:7">
      <c r="A60" s="618" t="s">
        <v>1561</v>
      </c>
      <c r="B60" t="s">
        <v>1619</v>
      </c>
      <c r="C60" s="165" t="s">
        <v>1624</v>
      </c>
      <c r="D60" s="950">
        <v>24135.829999999994</v>
      </c>
      <c r="E60" s="929"/>
      <c r="F60" s="929"/>
      <c r="G60" s="960">
        <f t="shared" si="0"/>
        <v>24135.829999999994</v>
      </c>
    </row>
    <row r="61" spans="1:7">
      <c r="A61" s="618" t="s">
        <v>1562</v>
      </c>
      <c r="B61" t="s">
        <v>1620</v>
      </c>
      <c r="C61" s="165" t="s">
        <v>1624</v>
      </c>
      <c r="D61" s="950">
        <v>11959</v>
      </c>
      <c r="E61" s="929"/>
      <c r="F61" s="929"/>
      <c r="G61" s="960">
        <f t="shared" si="0"/>
        <v>11959</v>
      </c>
    </row>
    <row r="62" spans="1:7">
      <c r="A62" s="618" t="s">
        <v>1563</v>
      </c>
      <c r="B62" t="s">
        <v>1621</v>
      </c>
      <c r="C62" s="165" t="s">
        <v>1624</v>
      </c>
      <c r="D62" s="950">
        <v>-6.0000000000400178E-2</v>
      </c>
      <c r="E62" s="929"/>
      <c r="F62" s="929"/>
      <c r="G62" s="960">
        <f t="shared" si="0"/>
        <v>-6.0000000000400178E-2</v>
      </c>
    </row>
    <row r="63" spans="1:7">
      <c r="A63" s="618" t="s">
        <v>1564</v>
      </c>
      <c r="B63" t="s">
        <v>1622</v>
      </c>
      <c r="C63" s="165" t="s">
        <v>1624</v>
      </c>
      <c r="D63" s="950">
        <v>993.06000000001222</v>
      </c>
      <c r="E63" s="929"/>
      <c r="F63" s="929"/>
      <c r="G63" s="960">
        <f t="shared" si="0"/>
        <v>993.06000000001222</v>
      </c>
    </row>
    <row r="64" spans="1:7">
      <c r="A64" s="618" t="s">
        <v>1565</v>
      </c>
      <c r="B64" t="s">
        <v>1623</v>
      </c>
      <c r="C64" s="165" t="s">
        <v>1624</v>
      </c>
      <c r="D64" s="950">
        <v>59345.680000000051</v>
      </c>
      <c r="E64" s="929"/>
      <c r="F64" s="929"/>
      <c r="G64" s="960">
        <f t="shared" si="0"/>
        <v>59345.680000000051</v>
      </c>
    </row>
    <row r="65" spans="1:7">
      <c r="A65" s="387"/>
      <c r="B65" s="141"/>
      <c r="C65" s="141"/>
      <c r="D65" s="961"/>
      <c r="E65" s="929"/>
      <c r="F65" s="929"/>
      <c r="G65" s="960"/>
    </row>
    <row r="66" spans="1:7" ht="21" customHeight="1" thickBot="1">
      <c r="A66" s="414" t="s">
        <v>1238</v>
      </c>
      <c r="B66" s="144"/>
      <c r="C66" s="144"/>
      <c r="D66" s="948">
        <f>SUM(D7:D64)</f>
        <v>864251.46000000101</v>
      </c>
      <c r="E66" s="948">
        <f>SUM(E7:E31)</f>
        <v>0</v>
      </c>
      <c r="F66" s="948">
        <f>SUM(F7:F31)</f>
        <v>0</v>
      </c>
      <c r="G66" s="962">
        <f>SUM(G7:G64)</f>
        <v>864251.46000000101</v>
      </c>
    </row>
    <row r="67" spans="1:7" ht="9" customHeight="1" thickTop="1" thickBot="1">
      <c r="A67" s="60"/>
      <c r="B67" s="14"/>
      <c r="C67" s="14"/>
      <c r="D67" s="14"/>
      <c r="E67" s="405"/>
      <c r="F67" s="405"/>
      <c r="G67" s="406"/>
    </row>
    <row r="68" spans="1:7" ht="9" customHeight="1">
      <c r="E68" s="26"/>
      <c r="F68" s="26"/>
      <c r="G68" s="26"/>
    </row>
    <row r="69" spans="1:7">
      <c r="G69" s="82" t="s">
        <v>101</v>
      </c>
    </row>
    <row r="71" spans="1:7">
      <c r="B71" s="418" t="s">
        <v>509</v>
      </c>
    </row>
    <row r="72" spans="1:7">
      <c r="A72" s="71">
        <v>1</v>
      </c>
      <c r="B72" s="71" t="str">
        <f>'8 PD'!B38</f>
        <v>A "Not Applicable," “N/A,” "NONE," or "NlL" phrase should be indicated in the schedules or sheets that do not apply or are not suitable to the Company. </v>
      </c>
    </row>
    <row r="73" spans="1:7">
      <c r="A73" s="71">
        <v>2</v>
      </c>
      <c r="B73" s="71" t="str">
        <f>'8 PD'!B39</f>
        <v>Any schedule not in accordance with the prescribed format, wrong data entry, missing details, information, and incomplete information/s shall be subject to penalties as specified under CL 2014-15.</v>
      </c>
    </row>
  </sheetData>
  <mergeCells count="4">
    <mergeCell ref="A3:B5"/>
    <mergeCell ref="A6:B6"/>
    <mergeCell ref="A2:G2"/>
    <mergeCell ref="A1:G1"/>
  </mergeCells>
  <hyperlinks>
    <hyperlink ref="G69" location="'CONTENTS'!A1" display="CONTENTS!A1" xr:uid="{6E6C8CC1-FBD7-42C8-B71C-A9386536BA44}"/>
  </hyperlinks>
  <printOptions horizontalCentered="1" gridLines="1"/>
  <pageMargins left="0.51181102362204722" right="0.23622047244094491" top="0.59055118110236227" bottom="0.19685039370078741" header="0.51181102362204722" footer="0.51181102362204722"/>
  <pageSetup paperSize="14" scale="115" orientation="landscape" r:id="rId1"/>
  <headerFooter alignWithMargins="0">
    <oddFooter>&amp;RPage 34 Sch9_CBR_PN</oddFooter>
  </headerFooter>
  <customProperties>
    <customPr name="_pios_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5"/>
  </sheetPr>
  <dimension ref="A1:F41"/>
  <sheetViews>
    <sheetView zoomScaleNormal="100" workbookViewId="0">
      <pane ySplit="5" topLeftCell="A6" activePane="bottomLeft" state="frozen"/>
      <selection sqref="A1:IV1"/>
      <selection pane="bottomLeft" activeCell="K37" sqref="K37"/>
    </sheetView>
  </sheetViews>
  <sheetFormatPr defaultColWidth="8.85546875" defaultRowHeight="12.75"/>
  <cols>
    <col min="1" max="1" width="4.7109375" customWidth="1"/>
    <col min="2" max="3" width="23.42578125" customWidth="1"/>
    <col min="4" max="5" width="15.7109375" style="8" customWidth="1"/>
    <col min="6" max="6" width="14.85546875" customWidth="1"/>
  </cols>
  <sheetData>
    <row r="1" spans="1:6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</row>
    <row r="2" spans="1:6" ht="29.45" customHeight="1" thickBot="1">
      <c r="A2" s="1253" t="s">
        <v>1244</v>
      </c>
      <c r="B2" s="1254"/>
      <c r="C2" s="1254"/>
      <c r="D2" s="1254"/>
      <c r="E2" s="1254"/>
      <c r="F2" s="1255"/>
    </row>
    <row r="3" spans="1:6" s="4" customFormat="1" ht="18" customHeight="1">
      <c r="A3" s="1480" t="s">
        <v>1245</v>
      </c>
      <c r="B3" s="1481"/>
      <c r="C3" s="532"/>
      <c r="D3" s="533" t="s">
        <v>703</v>
      </c>
      <c r="E3" s="533" t="s">
        <v>1182</v>
      </c>
      <c r="F3" s="589" t="s">
        <v>619</v>
      </c>
    </row>
    <row r="4" spans="1:6" s="4" customFormat="1">
      <c r="A4" s="1424"/>
      <c r="B4" s="1425"/>
      <c r="C4" s="243" t="s">
        <v>1246</v>
      </c>
      <c r="D4" s="326" t="s">
        <v>784</v>
      </c>
      <c r="E4" s="326" t="s">
        <v>785</v>
      </c>
      <c r="F4" s="489"/>
    </row>
    <row r="5" spans="1:6" s="4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</row>
    <row r="6" spans="1:6" ht="21" customHeight="1">
      <c r="A6" s="588" t="s">
        <v>1247</v>
      </c>
      <c r="B6" s="621"/>
      <c r="C6" s="173"/>
      <c r="D6" s="18"/>
      <c r="E6" s="21"/>
      <c r="F6" s="77"/>
    </row>
    <row r="7" spans="1:6">
      <c r="A7" s="107" t="s">
        <v>133</v>
      </c>
      <c r="B7" s="165"/>
      <c r="D7" s="21"/>
      <c r="E7" s="21"/>
      <c r="F7" s="77"/>
    </row>
    <row r="8" spans="1:6">
      <c r="A8" s="107" t="s">
        <v>136</v>
      </c>
      <c r="B8" s="165"/>
      <c r="D8" s="21"/>
      <c r="E8" s="21"/>
      <c r="F8" s="77"/>
    </row>
    <row r="9" spans="1:6">
      <c r="A9" s="107" t="s">
        <v>138</v>
      </c>
      <c r="B9" s="165"/>
      <c r="D9" s="21"/>
      <c r="E9" s="21"/>
      <c r="F9" s="77"/>
    </row>
    <row r="10" spans="1:6">
      <c r="A10" s="107" t="s">
        <v>738</v>
      </c>
      <c r="B10" s="165"/>
      <c r="D10" s="21"/>
      <c r="E10" s="21"/>
      <c r="F10" s="77"/>
    </row>
    <row r="11" spans="1:6">
      <c r="A11" s="107" t="s">
        <v>739</v>
      </c>
      <c r="B11" s="165"/>
      <c r="D11" s="21"/>
      <c r="E11" s="21"/>
      <c r="F11" s="77"/>
    </row>
    <row r="12" spans="1:6">
      <c r="A12" s="107" t="s">
        <v>740</v>
      </c>
      <c r="B12" s="165"/>
      <c r="D12" s="21"/>
      <c r="E12" s="21"/>
      <c r="F12" s="77"/>
    </row>
    <row r="13" spans="1:6">
      <c r="A13" s="107" t="s">
        <v>741</v>
      </c>
      <c r="B13" s="165"/>
      <c r="D13" s="21"/>
      <c r="E13" s="21"/>
      <c r="F13" s="77"/>
    </row>
    <row r="14" spans="1:6">
      <c r="A14" s="107" t="s">
        <v>742</v>
      </c>
      <c r="B14" s="165"/>
      <c r="D14" s="21"/>
      <c r="E14" s="21"/>
      <c r="F14" s="77"/>
    </row>
    <row r="15" spans="1:6">
      <c r="A15" s="107" t="s">
        <v>743</v>
      </c>
      <c r="B15" s="165"/>
      <c r="D15" s="21"/>
      <c r="E15" s="21"/>
      <c r="F15" s="77"/>
    </row>
    <row r="16" spans="1:6">
      <c r="A16" s="107" t="s">
        <v>744</v>
      </c>
      <c r="B16" s="165"/>
      <c r="D16" s="21"/>
      <c r="E16" s="21"/>
      <c r="F16" s="77"/>
    </row>
    <row r="17" spans="1:6" ht="21" customHeight="1">
      <c r="A17" s="143" t="s">
        <v>681</v>
      </c>
      <c r="B17" s="86"/>
      <c r="C17" s="86"/>
      <c r="D17" s="725">
        <f>SUM(D7:D16)</f>
        <v>0</v>
      </c>
      <c r="E17" s="725">
        <f>SUM(E7:E16)</f>
        <v>0</v>
      </c>
      <c r="F17" s="77"/>
    </row>
    <row r="18" spans="1:6" ht="21" customHeight="1">
      <c r="A18" s="140" t="s">
        <v>1248</v>
      </c>
      <c r="B18" s="10"/>
      <c r="C18" s="141"/>
      <c r="D18" s="21"/>
      <c r="E18" s="21"/>
      <c r="F18" s="77"/>
    </row>
    <row r="19" spans="1:6">
      <c r="A19" s="107" t="s">
        <v>133</v>
      </c>
      <c r="B19" s="165"/>
      <c r="D19" s="21"/>
      <c r="E19" s="21"/>
      <c r="F19" s="77"/>
    </row>
    <row r="20" spans="1:6">
      <c r="A20" s="107" t="s">
        <v>136</v>
      </c>
      <c r="B20" s="165"/>
      <c r="D20" s="21"/>
      <c r="E20" s="21"/>
      <c r="F20" s="77"/>
    </row>
    <row r="21" spans="1:6">
      <c r="A21" s="107" t="s">
        <v>138</v>
      </c>
      <c r="B21" s="165"/>
      <c r="D21" s="21"/>
      <c r="E21" s="21"/>
      <c r="F21" s="77"/>
    </row>
    <row r="22" spans="1:6">
      <c r="A22" s="107" t="s">
        <v>738</v>
      </c>
      <c r="B22" s="165"/>
      <c r="D22" s="21"/>
      <c r="E22" s="21"/>
      <c r="F22" s="77"/>
    </row>
    <row r="23" spans="1:6">
      <c r="A23" s="107" t="s">
        <v>739</v>
      </c>
      <c r="B23" s="165"/>
      <c r="D23" s="21"/>
      <c r="E23" s="21"/>
      <c r="F23" s="77"/>
    </row>
    <row r="24" spans="1:6" ht="21" customHeight="1">
      <c r="A24" s="143" t="s">
        <v>681</v>
      </c>
      <c r="B24" s="86"/>
      <c r="C24" s="86"/>
      <c r="D24" s="735">
        <f>SUM(D19:D23)</f>
        <v>0</v>
      </c>
      <c r="E24" s="735">
        <f>SUM(E19:E23)</f>
        <v>0</v>
      </c>
      <c r="F24" s="77"/>
    </row>
    <row r="25" spans="1:6" ht="21" customHeight="1">
      <c r="A25" s="143"/>
      <c r="B25" s="86"/>
      <c r="C25" s="86"/>
      <c r="D25" s="204"/>
      <c r="E25" s="204"/>
      <c r="F25" s="77"/>
    </row>
    <row r="26" spans="1:6" ht="21" customHeight="1">
      <c r="A26" s="140" t="s">
        <v>1249</v>
      </c>
      <c r="B26" s="86"/>
      <c r="C26" s="86"/>
      <c r="D26" s="204"/>
      <c r="E26" s="204"/>
      <c r="F26" s="77"/>
    </row>
    <row r="27" spans="1:6">
      <c r="A27" s="107" t="s">
        <v>133</v>
      </c>
      <c r="B27" s="86" t="s">
        <v>1545</v>
      </c>
      <c r="C27" s="86"/>
      <c r="D27" s="943">
        <v>2994764</v>
      </c>
      <c r="E27" s="204">
        <v>0</v>
      </c>
      <c r="F27" s="77"/>
    </row>
    <row r="28" spans="1:6">
      <c r="A28" s="107" t="s">
        <v>136</v>
      </c>
      <c r="B28" s="86"/>
      <c r="C28" s="86"/>
      <c r="D28" s="943"/>
      <c r="E28" s="204"/>
      <c r="F28" s="77"/>
    </row>
    <row r="29" spans="1:6">
      <c r="A29" s="107" t="s">
        <v>138</v>
      </c>
      <c r="B29" s="86"/>
      <c r="C29" s="86"/>
      <c r="D29" s="943"/>
      <c r="E29" s="204"/>
      <c r="F29" s="77"/>
    </row>
    <row r="30" spans="1:6">
      <c r="A30" s="107" t="s">
        <v>738</v>
      </c>
      <c r="B30" s="86"/>
      <c r="C30" s="86"/>
      <c r="D30" s="943"/>
      <c r="E30" s="204"/>
      <c r="F30" s="77"/>
    </row>
    <row r="31" spans="1:6">
      <c r="A31" s="107" t="s">
        <v>739</v>
      </c>
      <c r="B31" s="86"/>
      <c r="C31" s="86"/>
      <c r="D31" s="943"/>
      <c r="E31" s="204"/>
      <c r="F31" s="77"/>
    </row>
    <row r="32" spans="1:6" ht="21" customHeight="1">
      <c r="A32" s="143" t="s">
        <v>681</v>
      </c>
      <c r="B32" s="86"/>
      <c r="C32" s="86"/>
      <c r="D32" s="934">
        <f>SUM(D27:D31)</f>
        <v>2994764</v>
      </c>
      <c r="E32" s="725">
        <f>SUM(E27:E31)</f>
        <v>0</v>
      </c>
      <c r="F32" s="77"/>
    </row>
    <row r="33" spans="1:6" ht="21" customHeight="1" thickBot="1">
      <c r="A33" s="98" t="s">
        <v>1238</v>
      </c>
      <c r="B33" s="144"/>
      <c r="C33" s="144"/>
      <c r="D33" s="944">
        <f>D17+D24+D32</f>
        <v>2994764</v>
      </c>
      <c r="E33" s="610">
        <f>E17+E24+E32</f>
        <v>0</v>
      </c>
      <c r="F33" s="167"/>
    </row>
    <row r="34" spans="1:6" ht="21" customHeight="1" thickTop="1" thickBot="1">
      <c r="A34" s="174"/>
      <c r="B34" s="161"/>
      <c r="C34" s="161"/>
      <c r="D34" s="945"/>
      <c r="E34" s="175"/>
      <c r="F34" s="176"/>
    </row>
    <row r="35" spans="1:6" ht="4.5" customHeight="1"/>
    <row r="36" spans="1:6">
      <c r="A36" s="7" t="s">
        <v>1102</v>
      </c>
      <c r="B36" s="7"/>
      <c r="C36" s="7"/>
      <c r="D36" s="17"/>
      <c r="F36" s="81" t="s">
        <v>101</v>
      </c>
    </row>
    <row r="37" spans="1:6" ht="9" customHeight="1"/>
    <row r="38" spans="1:6">
      <c r="B38" s="418" t="s">
        <v>509</v>
      </c>
    </row>
    <row r="39" spans="1:6">
      <c r="A39" s="71">
        <v>1</v>
      </c>
      <c r="B39" s="71" t="str">
        <f>' 9 CBR'!B72</f>
        <v>A "Not Applicable," “N/A,” "NONE," or "NlL" phrase should be indicated in the schedules or sheets that do not apply or are not suitable to the Company. </v>
      </c>
    </row>
    <row r="40" spans="1:6">
      <c r="A40" s="71">
        <v>2</v>
      </c>
      <c r="B40" s="71" t="str">
        <f>' 9 CBR'!B73</f>
        <v>Any schedule not in accordance with the prescribed format, wrong data entry, missing details, information, and incomplete information/s shall be subject to penalties as specified under CL 2014-15.</v>
      </c>
    </row>
    <row r="41" spans="1:6">
      <c r="A41" s="71">
        <v>3</v>
      </c>
      <c r="B41" s="71" t="s">
        <v>1250</v>
      </c>
    </row>
  </sheetData>
  <mergeCells count="4">
    <mergeCell ref="A5:B5"/>
    <mergeCell ref="A2:F2"/>
    <mergeCell ref="A1:F1"/>
    <mergeCell ref="A3:B4"/>
  </mergeCells>
  <phoneticPr fontId="6" type="noConversion"/>
  <hyperlinks>
    <hyperlink ref="F36" location="'CONTENTS'!A1" display="CONTENTS!A1" xr:uid="{EECBACAC-919F-437F-8E24-24FD02142F2F}"/>
  </hyperlinks>
  <printOptions horizontalCentered="1" gridLines="1"/>
  <pageMargins left="0.51181102362204722" right="0.23622047244094491" top="0.78740157480314965" bottom="0.19685039370078741" header="0.51181102362204722" footer="0.51181102362204722"/>
  <pageSetup paperSize="14" scale="110" orientation="landscape" r:id="rId1"/>
  <headerFooter alignWithMargins="0">
    <oddFooter>&amp;RPage 35 Sch10_A/NP_PN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B1:L65"/>
  <sheetViews>
    <sheetView showGridLines="0" topLeftCell="A5" zoomScaleNormal="100" workbookViewId="0">
      <selection activeCell="E24" sqref="E24"/>
    </sheetView>
  </sheetViews>
  <sheetFormatPr defaultColWidth="8.85546875" defaultRowHeight="12.75"/>
  <cols>
    <col min="1" max="1" width="1.28515625" customWidth="1"/>
    <col min="2" max="2" width="24.42578125" customWidth="1"/>
    <col min="3" max="3" width="26.5703125" customWidth="1"/>
    <col min="4" max="4" width="1.7109375" customWidth="1"/>
    <col min="5" max="5" width="19" customWidth="1"/>
    <col min="6" max="6" width="1.7109375" customWidth="1"/>
    <col min="7" max="7" width="12.28515625" customWidth="1"/>
    <col min="8" max="8" width="1.7109375" customWidth="1"/>
    <col min="9" max="9" width="16.140625" customWidth="1"/>
    <col min="10" max="10" width="4.42578125" hidden="1" customWidth="1"/>
    <col min="11" max="11" width="13.5703125" customWidth="1"/>
    <col min="12" max="12" width="4.42578125" customWidth="1"/>
    <col min="258" max="258" width="16.7109375" customWidth="1"/>
    <col min="259" max="259" width="32.7109375" customWidth="1"/>
    <col min="260" max="260" width="1.7109375" customWidth="1"/>
    <col min="261" max="261" width="12.7109375" customWidth="1"/>
    <col min="262" max="262" width="1.7109375" customWidth="1"/>
    <col min="263" max="263" width="12.7109375" customWidth="1"/>
    <col min="264" max="264" width="1.7109375" customWidth="1"/>
    <col min="265" max="265" width="12.7109375" customWidth="1"/>
    <col min="266" max="266" width="1.7109375" customWidth="1"/>
    <col min="514" max="514" width="16.7109375" customWidth="1"/>
    <col min="515" max="515" width="32.7109375" customWidth="1"/>
    <col min="516" max="516" width="1.7109375" customWidth="1"/>
    <col min="517" max="517" width="12.7109375" customWidth="1"/>
    <col min="518" max="518" width="1.7109375" customWidth="1"/>
    <col min="519" max="519" width="12.7109375" customWidth="1"/>
    <col min="520" max="520" width="1.7109375" customWidth="1"/>
    <col min="521" max="521" width="12.7109375" customWidth="1"/>
    <col min="522" max="522" width="1.7109375" customWidth="1"/>
    <col min="770" max="770" width="16.7109375" customWidth="1"/>
    <col min="771" max="771" width="32.7109375" customWidth="1"/>
    <col min="772" max="772" width="1.7109375" customWidth="1"/>
    <col min="773" max="773" width="12.7109375" customWidth="1"/>
    <col min="774" max="774" width="1.7109375" customWidth="1"/>
    <col min="775" max="775" width="12.7109375" customWidth="1"/>
    <col min="776" max="776" width="1.7109375" customWidth="1"/>
    <col min="777" max="777" width="12.7109375" customWidth="1"/>
    <col min="778" max="778" width="1.7109375" customWidth="1"/>
    <col min="1026" max="1026" width="16.7109375" customWidth="1"/>
    <col min="1027" max="1027" width="32.7109375" customWidth="1"/>
    <col min="1028" max="1028" width="1.7109375" customWidth="1"/>
    <col min="1029" max="1029" width="12.7109375" customWidth="1"/>
    <col min="1030" max="1030" width="1.7109375" customWidth="1"/>
    <col min="1031" max="1031" width="12.7109375" customWidth="1"/>
    <col min="1032" max="1032" width="1.7109375" customWidth="1"/>
    <col min="1033" max="1033" width="12.7109375" customWidth="1"/>
    <col min="1034" max="1034" width="1.7109375" customWidth="1"/>
    <col min="1282" max="1282" width="16.7109375" customWidth="1"/>
    <col min="1283" max="1283" width="32.7109375" customWidth="1"/>
    <col min="1284" max="1284" width="1.7109375" customWidth="1"/>
    <col min="1285" max="1285" width="12.7109375" customWidth="1"/>
    <col min="1286" max="1286" width="1.7109375" customWidth="1"/>
    <col min="1287" max="1287" width="12.7109375" customWidth="1"/>
    <col min="1288" max="1288" width="1.7109375" customWidth="1"/>
    <col min="1289" max="1289" width="12.7109375" customWidth="1"/>
    <col min="1290" max="1290" width="1.7109375" customWidth="1"/>
    <col min="1538" max="1538" width="16.7109375" customWidth="1"/>
    <col min="1539" max="1539" width="32.7109375" customWidth="1"/>
    <col min="1540" max="1540" width="1.7109375" customWidth="1"/>
    <col min="1541" max="1541" width="12.7109375" customWidth="1"/>
    <col min="1542" max="1542" width="1.7109375" customWidth="1"/>
    <col min="1543" max="1543" width="12.7109375" customWidth="1"/>
    <col min="1544" max="1544" width="1.7109375" customWidth="1"/>
    <col min="1545" max="1545" width="12.7109375" customWidth="1"/>
    <col min="1546" max="1546" width="1.7109375" customWidth="1"/>
    <col min="1794" max="1794" width="16.7109375" customWidth="1"/>
    <col min="1795" max="1795" width="32.7109375" customWidth="1"/>
    <col min="1796" max="1796" width="1.7109375" customWidth="1"/>
    <col min="1797" max="1797" width="12.7109375" customWidth="1"/>
    <col min="1798" max="1798" width="1.7109375" customWidth="1"/>
    <col min="1799" max="1799" width="12.7109375" customWidth="1"/>
    <col min="1800" max="1800" width="1.7109375" customWidth="1"/>
    <col min="1801" max="1801" width="12.7109375" customWidth="1"/>
    <col min="1802" max="1802" width="1.7109375" customWidth="1"/>
    <col min="2050" max="2050" width="16.7109375" customWidth="1"/>
    <col min="2051" max="2051" width="32.7109375" customWidth="1"/>
    <col min="2052" max="2052" width="1.7109375" customWidth="1"/>
    <col min="2053" max="2053" width="12.7109375" customWidth="1"/>
    <col min="2054" max="2054" width="1.7109375" customWidth="1"/>
    <col min="2055" max="2055" width="12.7109375" customWidth="1"/>
    <col min="2056" max="2056" width="1.7109375" customWidth="1"/>
    <col min="2057" max="2057" width="12.7109375" customWidth="1"/>
    <col min="2058" max="2058" width="1.7109375" customWidth="1"/>
    <col min="2306" max="2306" width="16.7109375" customWidth="1"/>
    <col min="2307" max="2307" width="32.7109375" customWidth="1"/>
    <col min="2308" max="2308" width="1.7109375" customWidth="1"/>
    <col min="2309" max="2309" width="12.7109375" customWidth="1"/>
    <col min="2310" max="2310" width="1.7109375" customWidth="1"/>
    <col min="2311" max="2311" width="12.7109375" customWidth="1"/>
    <col min="2312" max="2312" width="1.7109375" customWidth="1"/>
    <col min="2313" max="2313" width="12.7109375" customWidth="1"/>
    <col min="2314" max="2314" width="1.7109375" customWidth="1"/>
    <col min="2562" max="2562" width="16.7109375" customWidth="1"/>
    <col min="2563" max="2563" width="32.7109375" customWidth="1"/>
    <col min="2564" max="2564" width="1.7109375" customWidth="1"/>
    <col min="2565" max="2565" width="12.7109375" customWidth="1"/>
    <col min="2566" max="2566" width="1.7109375" customWidth="1"/>
    <col min="2567" max="2567" width="12.7109375" customWidth="1"/>
    <col min="2568" max="2568" width="1.7109375" customWidth="1"/>
    <col min="2569" max="2569" width="12.7109375" customWidth="1"/>
    <col min="2570" max="2570" width="1.7109375" customWidth="1"/>
    <col min="2818" max="2818" width="16.7109375" customWidth="1"/>
    <col min="2819" max="2819" width="32.7109375" customWidth="1"/>
    <col min="2820" max="2820" width="1.7109375" customWidth="1"/>
    <col min="2821" max="2821" width="12.7109375" customWidth="1"/>
    <col min="2822" max="2822" width="1.7109375" customWidth="1"/>
    <col min="2823" max="2823" width="12.7109375" customWidth="1"/>
    <col min="2824" max="2824" width="1.7109375" customWidth="1"/>
    <col min="2825" max="2825" width="12.7109375" customWidth="1"/>
    <col min="2826" max="2826" width="1.7109375" customWidth="1"/>
    <col min="3074" max="3074" width="16.7109375" customWidth="1"/>
    <col min="3075" max="3075" width="32.7109375" customWidth="1"/>
    <col min="3076" max="3076" width="1.7109375" customWidth="1"/>
    <col min="3077" max="3077" width="12.7109375" customWidth="1"/>
    <col min="3078" max="3078" width="1.7109375" customWidth="1"/>
    <col min="3079" max="3079" width="12.7109375" customWidth="1"/>
    <col min="3080" max="3080" width="1.7109375" customWidth="1"/>
    <col min="3081" max="3081" width="12.7109375" customWidth="1"/>
    <col min="3082" max="3082" width="1.7109375" customWidth="1"/>
    <col min="3330" max="3330" width="16.7109375" customWidth="1"/>
    <col min="3331" max="3331" width="32.7109375" customWidth="1"/>
    <col min="3332" max="3332" width="1.7109375" customWidth="1"/>
    <col min="3333" max="3333" width="12.7109375" customWidth="1"/>
    <col min="3334" max="3334" width="1.7109375" customWidth="1"/>
    <col min="3335" max="3335" width="12.7109375" customWidth="1"/>
    <col min="3336" max="3336" width="1.7109375" customWidth="1"/>
    <col min="3337" max="3337" width="12.7109375" customWidth="1"/>
    <col min="3338" max="3338" width="1.7109375" customWidth="1"/>
    <col min="3586" max="3586" width="16.7109375" customWidth="1"/>
    <col min="3587" max="3587" width="32.7109375" customWidth="1"/>
    <col min="3588" max="3588" width="1.7109375" customWidth="1"/>
    <col min="3589" max="3589" width="12.7109375" customWidth="1"/>
    <col min="3590" max="3590" width="1.7109375" customWidth="1"/>
    <col min="3591" max="3591" width="12.7109375" customWidth="1"/>
    <col min="3592" max="3592" width="1.7109375" customWidth="1"/>
    <col min="3593" max="3593" width="12.7109375" customWidth="1"/>
    <col min="3594" max="3594" width="1.7109375" customWidth="1"/>
    <col min="3842" max="3842" width="16.7109375" customWidth="1"/>
    <col min="3843" max="3843" width="32.7109375" customWidth="1"/>
    <col min="3844" max="3844" width="1.7109375" customWidth="1"/>
    <col min="3845" max="3845" width="12.7109375" customWidth="1"/>
    <col min="3846" max="3846" width="1.7109375" customWidth="1"/>
    <col min="3847" max="3847" width="12.7109375" customWidth="1"/>
    <col min="3848" max="3848" width="1.7109375" customWidth="1"/>
    <col min="3849" max="3849" width="12.7109375" customWidth="1"/>
    <col min="3850" max="3850" width="1.7109375" customWidth="1"/>
    <col min="4098" max="4098" width="16.7109375" customWidth="1"/>
    <col min="4099" max="4099" width="32.7109375" customWidth="1"/>
    <col min="4100" max="4100" width="1.7109375" customWidth="1"/>
    <col min="4101" max="4101" width="12.7109375" customWidth="1"/>
    <col min="4102" max="4102" width="1.7109375" customWidth="1"/>
    <col min="4103" max="4103" width="12.7109375" customWidth="1"/>
    <col min="4104" max="4104" width="1.7109375" customWidth="1"/>
    <col min="4105" max="4105" width="12.7109375" customWidth="1"/>
    <col min="4106" max="4106" width="1.7109375" customWidth="1"/>
    <col min="4354" max="4354" width="16.7109375" customWidth="1"/>
    <col min="4355" max="4355" width="32.7109375" customWidth="1"/>
    <col min="4356" max="4356" width="1.7109375" customWidth="1"/>
    <col min="4357" max="4357" width="12.7109375" customWidth="1"/>
    <col min="4358" max="4358" width="1.7109375" customWidth="1"/>
    <col min="4359" max="4359" width="12.7109375" customWidth="1"/>
    <col min="4360" max="4360" width="1.7109375" customWidth="1"/>
    <col min="4361" max="4361" width="12.7109375" customWidth="1"/>
    <col min="4362" max="4362" width="1.7109375" customWidth="1"/>
    <col min="4610" max="4610" width="16.7109375" customWidth="1"/>
    <col min="4611" max="4611" width="32.7109375" customWidth="1"/>
    <col min="4612" max="4612" width="1.7109375" customWidth="1"/>
    <col min="4613" max="4613" width="12.7109375" customWidth="1"/>
    <col min="4614" max="4614" width="1.7109375" customWidth="1"/>
    <col min="4615" max="4615" width="12.7109375" customWidth="1"/>
    <col min="4616" max="4616" width="1.7109375" customWidth="1"/>
    <col min="4617" max="4617" width="12.7109375" customWidth="1"/>
    <col min="4618" max="4618" width="1.7109375" customWidth="1"/>
    <col min="4866" max="4866" width="16.7109375" customWidth="1"/>
    <col min="4867" max="4867" width="32.7109375" customWidth="1"/>
    <col min="4868" max="4868" width="1.7109375" customWidth="1"/>
    <col min="4869" max="4869" width="12.7109375" customWidth="1"/>
    <col min="4870" max="4870" width="1.7109375" customWidth="1"/>
    <col min="4871" max="4871" width="12.7109375" customWidth="1"/>
    <col min="4872" max="4872" width="1.7109375" customWidth="1"/>
    <col min="4873" max="4873" width="12.7109375" customWidth="1"/>
    <col min="4874" max="4874" width="1.7109375" customWidth="1"/>
    <col min="5122" max="5122" width="16.7109375" customWidth="1"/>
    <col min="5123" max="5123" width="32.7109375" customWidth="1"/>
    <col min="5124" max="5124" width="1.7109375" customWidth="1"/>
    <col min="5125" max="5125" width="12.7109375" customWidth="1"/>
    <col min="5126" max="5126" width="1.7109375" customWidth="1"/>
    <col min="5127" max="5127" width="12.7109375" customWidth="1"/>
    <col min="5128" max="5128" width="1.7109375" customWidth="1"/>
    <col min="5129" max="5129" width="12.7109375" customWidth="1"/>
    <col min="5130" max="5130" width="1.7109375" customWidth="1"/>
    <col min="5378" max="5378" width="16.7109375" customWidth="1"/>
    <col min="5379" max="5379" width="32.7109375" customWidth="1"/>
    <col min="5380" max="5380" width="1.7109375" customWidth="1"/>
    <col min="5381" max="5381" width="12.7109375" customWidth="1"/>
    <col min="5382" max="5382" width="1.7109375" customWidth="1"/>
    <col min="5383" max="5383" width="12.7109375" customWidth="1"/>
    <col min="5384" max="5384" width="1.7109375" customWidth="1"/>
    <col min="5385" max="5385" width="12.7109375" customWidth="1"/>
    <col min="5386" max="5386" width="1.7109375" customWidth="1"/>
    <col min="5634" max="5634" width="16.7109375" customWidth="1"/>
    <col min="5635" max="5635" width="32.7109375" customWidth="1"/>
    <col min="5636" max="5636" width="1.7109375" customWidth="1"/>
    <col min="5637" max="5637" width="12.7109375" customWidth="1"/>
    <col min="5638" max="5638" width="1.7109375" customWidth="1"/>
    <col min="5639" max="5639" width="12.7109375" customWidth="1"/>
    <col min="5640" max="5640" width="1.7109375" customWidth="1"/>
    <col min="5641" max="5641" width="12.7109375" customWidth="1"/>
    <col min="5642" max="5642" width="1.7109375" customWidth="1"/>
    <col min="5890" max="5890" width="16.7109375" customWidth="1"/>
    <col min="5891" max="5891" width="32.7109375" customWidth="1"/>
    <col min="5892" max="5892" width="1.7109375" customWidth="1"/>
    <col min="5893" max="5893" width="12.7109375" customWidth="1"/>
    <col min="5894" max="5894" width="1.7109375" customWidth="1"/>
    <col min="5895" max="5895" width="12.7109375" customWidth="1"/>
    <col min="5896" max="5896" width="1.7109375" customWidth="1"/>
    <col min="5897" max="5897" width="12.7109375" customWidth="1"/>
    <col min="5898" max="5898" width="1.7109375" customWidth="1"/>
    <col min="6146" max="6146" width="16.7109375" customWidth="1"/>
    <col min="6147" max="6147" width="32.7109375" customWidth="1"/>
    <col min="6148" max="6148" width="1.7109375" customWidth="1"/>
    <col min="6149" max="6149" width="12.7109375" customWidth="1"/>
    <col min="6150" max="6150" width="1.7109375" customWidth="1"/>
    <col min="6151" max="6151" width="12.7109375" customWidth="1"/>
    <col min="6152" max="6152" width="1.7109375" customWidth="1"/>
    <col min="6153" max="6153" width="12.7109375" customWidth="1"/>
    <col min="6154" max="6154" width="1.7109375" customWidth="1"/>
    <col min="6402" max="6402" width="16.7109375" customWidth="1"/>
    <col min="6403" max="6403" width="32.7109375" customWidth="1"/>
    <col min="6404" max="6404" width="1.7109375" customWidth="1"/>
    <col min="6405" max="6405" width="12.7109375" customWidth="1"/>
    <col min="6406" max="6406" width="1.7109375" customWidth="1"/>
    <col min="6407" max="6407" width="12.7109375" customWidth="1"/>
    <col min="6408" max="6408" width="1.7109375" customWidth="1"/>
    <col min="6409" max="6409" width="12.7109375" customWidth="1"/>
    <col min="6410" max="6410" width="1.7109375" customWidth="1"/>
    <col min="6658" max="6658" width="16.7109375" customWidth="1"/>
    <col min="6659" max="6659" width="32.7109375" customWidth="1"/>
    <col min="6660" max="6660" width="1.7109375" customWidth="1"/>
    <col min="6661" max="6661" width="12.7109375" customWidth="1"/>
    <col min="6662" max="6662" width="1.7109375" customWidth="1"/>
    <col min="6663" max="6663" width="12.7109375" customWidth="1"/>
    <col min="6664" max="6664" width="1.7109375" customWidth="1"/>
    <col min="6665" max="6665" width="12.7109375" customWidth="1"/>
    <col min="6666" max="6666" width="1.7109375" customWidth="1"/>
    <col min="6914" max="6914" width="16.7109375" customWidth="1"/>
    <col min="6915" max="6915" width="32.7109375" customWidth="1"/>
    <col min="6916" max="6916" width="1.7109375" customWidth="1"/>
    <col min="6917" max="6917" width="12.7109375" customWidth="1"/>
    <col min="6918" max="6918" width="1.7109375" customWidth="1"/>
    <col min="6919" max="6919" width="12.7109375" customWidth="1"/>
    <col min="6920" max="6920" width="1.7109375" customWidth="1"/>
    <col min="6921" max="6921" width="12.7109375" customWidth="1"/>
    <col min="6922" max="6922" width="1.7109375" customWidth="1"/>
    <col min="7170" max="7170" width="16.7109375" customWidth="1"/>
    <col min="7171" max="7171" width="32.7109375" customWidth="1"/>
    <col min="7172" max="7172" width="1.7109375" customWidth="1"/>
    <col min="7173" max="7173" width="12.7109375" customWidth="1"/>
    <col min="7174" max="7174" width="1.7109375" customWidth="1"/>
    <col min="7175" max="7175" width="12.7109375" customWidth="1"/>
    <col min="7176" max="7176" width="1.7109375" customWidth="1"/>
    <col min="7177" max="7177" width="12.7109375" customWidth="1"/>
    <col min="7178" max="7178" width="1.7109375" customWidth="1"/>
    <col min="7426" max="7426" width="16.7109375" customWidth="1"/>
    <col min="7427" max="7427" width="32.7109375" customWidth="1"/>
    <col min="7428" max="7428" width="1.7109375" customWidth="1"/>
    <col min="7429" max="7429" width="12.7109375" customWidth="1"/>
    <col min="7430" max="7430" width="1.7109375" customWidth="1"/>
    <col min="7431" max="7431" width="12.7109375" customWidth="1"/>
    <col min="7432" max="7432" width="1.7109375" customWidth="1"/>
    <col min="7433" max="7433" width="12.7109375" customWidth="1"/>
    <col min="7434" max="7434" width="1.7109375" customWidth="1"/>
    <col min="7682" max="7682" width="16.7109375" customWidth="1"/>
    <col min="7683" max="7683" width="32.7109375" customWidth="1"/>
    <col min="7684" max="7684" width="1.7109375" customWidth="1"/>
    <col min="7685" max="7685" width="12.7109375" customWidth="1"/>
    <col min="7686" max="7686" width="1.7109375" customWidth="1"/>
    <col min="7687" max="7687" width="12.7109375" customWidth="1"/>
    <col min="7688" max="7688" width="1.7109375" customWidth="1"/>
    <col min="7689" max="7689" width="12.7109375" customWidth="1"/>
    <col min="7690" max="7690" width="1.7109375" customWidth="1"/>
    <col min="7938" max="7938" width="16.7109375" customWidth="1"/>
    <col min="7939" max="7939" width="32.7109375" customWidth="1"/>
    <col min="7940" max="7940" width="1.7109375" customWidth="1"/>
    <col min="7941" max="7941" width="12.7109375" customWidth="1"/>
    <col min="7942" max="7942" width="1.7109375" customWidth="1"/>
    <col min="7943" max="7943" width="12.7109375" customWidth="1"/>
    <col min="7944" max="7944" width="1.7109375" customWidth="1"/>
    <col min="7945" max="7945" width="12.7109375" customWidth="1"/>
    <col min="7946" max="7946" width="1.7109375" customWidth="1"/>
    <col min="8194" max="8194" width="16.7109375" customWidth="1"/>
    <col min="8195" max="8195" width="32.7109375" customWidth="1"/>
    <col min="8196" max="8196" width="1.7109375" customWidth="1"/>
    <col min="8197" max="8197" width="12.7109375" customWidth="1"/>
    <col min="8198" max="8198" width="1.7109375" customWidth="1"/>
    <col min="8199" max="8199" width="12.7109375" customWidth="1"/>
    <col min="8200" max="8200" width="1.7109375" customWidth="1"/>
    <col min="8201" max="8201" width="12.7109375" customWidth="1"/>
    <col min="8202" max="8202" width="1.7109375" customWidth="1"/>
    <col min="8450" max="8450" width="16.7109375" customWidth="1"/>
    <col min="8451" max="8451" width="32.7109375" customWidth="1"/>
    <col min="8452" max="8452" width="1.7109375" customWidth="1"/>
    <col min="8453" max="8453" width="12.7109375" customWidth="1"/>
    <col min="8454" max="8454" width="1.7109375" customWidth="1"/>
    <col min="8455" max="8455" width="12.7109375" customWidth="1"/>
    <col min="8456" max="8456" width="1.7109375" customWidth="1"/>
    <col min="8457" max="8457" width="12.7109375" customWidth="1"/>
    <col min="8458" max="8458" width="1.7109375" customWidth="1"/>
    <col min="8706" max="8706" width="16.7109375" customWidth="1"/>
    <col min="8707" max="8707" width="32.7109375" customWidth="1"/>
    <col min="8708" max="8708" width="1.7109375" customWidth="1"/>
    <col min="8709" max="8709" width="12.7109375" customWidth="1"/>
    <col min="8710" max="8710" width="1.7109375" customWidth="1"/>
    <col min="8711" max="8711" width="12.7109375" customWidth="1"/>
    <col min="8712" max="8712" width="1.7109375" customWidth="1"/>
    <col min="8713" max="8713" width="12.7109375" customWidth="1"/>
    <col min="8714" max="8714" width="1.7109375" customWidth="1"/>
    <col min="8962" max="8962" width="16.7109375" customWidth="1"/>
    <col min="8963" max="8963" width="32.7109375" customWidth="1"/>
    <col min="8964" max="8964" width="1.7109375" customWidth="1"/>
    <col min="8965" max="8965" width="12.7109375" customWidth="1"/>
    <col min="8966" max="8966" width="1.7109375" customWidth="1"/>
    <col min="8967" max="8967" width="12.7109375" customWidth="1"/>
    <col min="8968" max="8968" width="1.7109375" customWidth="1"/>
    <col min="8969" max="8969" width="12.7109375" customWidth="1"/>
    <col min="8970" max="8970" width="1.7109375" customWidth="1"/>
    <col min="9218" max="9218" width="16.7109375" customWidth="1"/>
    <col min="9219" max="9219" width="32.7109375" customWidth="1"/>
    <col min="9220" max="9220" width="1.7109375" customWidth="1"/>
    <col min="9221" max="9221" width="12.7109375" customWidth="1"/>
    <col min="9222" max="9222" width="1.7109375" customWidth="1"/>
    <col min="9223" max="9223" width="12.7109375" customWidth="1"/>
    <col min="9224" max="9224" width="1.7109375" customWidth="1"/>
    <col min="9225" max="9225" width="12.7109375" customWidth="1"/>
    <col min="9226" max="9226" width="1.7109375" customWidth="1"/>
    <col min="9474" max="9474" width="16.7109375" customWidth="1"/>
    <col min="9475" max="9475" width="32.7109375" customWidth="1"/>
    <col min="9476" max="9476" width="1.7109375" customWidth="1"/>
    <col min="9477" max="9477" width="12.7109375" customWidth="1"/>
    <col min="9478" max="9478" width="1.7109375" customWidth="1"/>
    <col min="9479" max="9479" width="12.7109375" customWidth="1"/>
    <col min="9480" max="9480" width="1.7109375" customWidth="1"/>
    <col min="9481" max="9481" width="12.7109375" customWidth="1"/>
    <col min="9482" max="9482" width="1.7109375" customWidth="1"/>
    <col min="9730" max="9730" width="16.7109375" customWidth="1"/>
    <col min="9731" max="9731" width="32.7109375" customWidth="1"/>
    <col min="9732" max="9732" width="1.7109375" customWidth="1"/>
    <col min="9733" max="9733" width="12.7109375" customWidth="1"/>
    <col min="9734" max="9734" width="1.7109375" customWidth="1"/>
    <col min="9735" max="9735" width="12.7109375" customWidth="1"/>
    <col min="9736" max="9736" width="1.7109375" customWidth="1"/>
    <col min="9737" max="9737" width="12.7109375" customWidth="1"/>
    <col min="9738" max="9738" width="1.7109375" customWidth="1"/>
    <col min="9986" max="9986" width="16.7109375" customWidth="1"/>
    <col min="9987" max="9987" width="32.7109375" customWidth="1"/>
    <col min="9988" max="9988" width="1.7109375" customWidth="1"/>
    <col min="9989" max="9989" width="12.7109375" customWidth="1"/>
    <col min="9990" max="9990" width="1.7109375" customWidth="1"/>
    <col min="9991" max="9991" width="12.7109375" customWidth="1"/>
    <col min="9992" max="9992" width="1.7109375" customWidth="1"/>
    <col min="9993" max="9993" width="12.7109375" customWidth="1"/>
    <col min="9994" max="9994" width="1.7109375" customWidth="1"/>
    <col min="10242" max="10242" width="16.7109375" customWidth="1"/>
    <col min="10243" max="10243" width="32.7109375" customWidth="1"/>
    <col min="10244" max="10244" width="1.7109375" customWidth="1"/>
    <col min="10245" max="10245" width="12.7109375" customWidth="1"/>
    <col min="10246" max="10246" width="1.7109375" customWidth="1"/>
    <col min="10247" max="10247" width="12.7109375" customWidth="1"/>
    <col min="10248" max="10248" width="1.7109375" customWidth="1"/>
    <col min="10249" max="10249" width="12.7109375" customWidth="1"/>
    <col min="10250" max="10250" width="1.7109375" customWidth="1"/>
    <col min="10498" max="10498" width="16.7109375" customWidth="1"/>
    <col min="10499" max="10499" width="32.7109375" customWidth="1"/>
    <col min="10500" max="10500" width="1.7109375" customWidth="1"/>
    <col min="10501" max="10501" width="12.7109375" customWidth="1"/>
    <col min="10502" max="10502" width="1.7109375" customWidth="1"/>
    <col min="10503" max="10503" width="12.7109375" customWidth="1"/>
    <col min="10504" max="10504" width="1.7109375" customWidth="1"/>
    <col min="10505" max="10505" width="12.7109375" customWidth="1"/>
    <col min="10506" max="10506" width="1.7109375" customWidth="1"/>
    <col min="10754" max="10754" width="16.7109375" customWidth="1"/>
    <col min="10755" max="10755" width="32.7109375" customWidth="1"/>
    <col min="10756" max="10756" width="1.7109375" customWidth="1"/>
    <col min="10757" max="10757" width="12.7109375" customWidth="1"/>
    <col min="10758" max="10758" width="1.7109375" customWidth="1"/>
    <col min="10759" max="10759" width="12.7109375" customWidth="1"/>
    <col min="10760" max="10760" width="1.7109375" customWidth="1"/>
    <col min="10761" max="10761" width="12.7109375" customWidth="1"/>
    <col min="10762" max="10762" width="1.7109375" customWidth="1"/>
    <col min="11010" max="11010" width="16.7109375" customWidth="1"/>
    <col min="11011" max="11011" width="32.7109375" customWidth="1"/>
    <col min="11012" max="11012" width="1.7109375" customWidth="1"/>
    <col min="11013" max="11013" width="12.7109375" customWidth="1"/>
    <col min="11014" max="11014" width="1.7109375" customWidth="1"/>
    <col min="11015" max="11015" width="12.7109375" customWidth="1"/>
    <col min="11016" max="11016" width="1.7109375" customWidth="1"/>
    <col min="11017" max="11017" width="12.7109375" customWidth="1"/>
    <col min="11018" max="11018" width="1.7109375" customWidth="1"/>
    <col min="11266" max="11266" width="16.7109375" customWidth="1"/>
    <col min="11267" max="11267" width="32.7109375" customWidth="1"/>
    <col min="11268" max="11268" width="1.7109375" customWidth="1"/>
    <col min="11269" max="11269" width="12.7109375" customWidth="1"/>
    <col min="11270" max="11270" width="1.7109375" customWidth="1"/>
    <col min="11271" max="11271" width="12.7109375" customWidth="1"/>
    <col min="11272" max="11272" width="1.7109375" customWidth="1"/>
    <col min="11273" max="11273" width="12.7109375" customWidth="1"/>
    <col min="11274" max="11274" width="1.7109375" customWidth="1"/>
    <col min="11522" max="11522" width="16.7109375" customWidth="1"/>
    <col min="11523" max="11523" width="32.7109375" customWidth="1"/>
    <col min="11524" max="11524" width="1.7109375" customWidth="1"/>
    <col min="11525" max="11525" width="12.7109375" customWidth="1"/>
    <col min="11526" max="11526" width="1.7109375" customWidth="1"/>
    <col min="11527" max="11527" width="12.7109375" customWidth="1"/>
    <col min="11528" max="11528" width="1.7109375" customWidth="1"/>
    <col min="11529" max="11529" width="12.7109375" customWidth="1"/>
    <col min="11530" max="11530" width="1.7109375" customWidth="1"/>
    <col min="11778" max="11778" width="16.7109375" customWidth="1"/>
    <col min="11779" max="11779" width="32.7109375" customWidth="1"/>
    <col min="11780" max="11780" width="1.7109375" customWidth="1"/>
    <col min="11781" max="11781" width="12.7109375" customWidth="1"/>
    <col min="11782" max="11782" width="1.7109375" customWidth="1"/>
    <col min="11783" max="11783" width="12.7109375" customWidth="1"/>
    <col min="11784" max="11784" width="1.7109375" customWidth="1"/>
    <col min="11785" max="11785" width="12.7109375" customWidth="1"/>
    <col min="11786" max="11786" width="1.7109375" customWidth="1"/>
    <col min="12034" max="12034" width="16.7109375" customWidth="1"/>
    <col min="12035" max="12035" width="32.7109375" customWidth="1"/>
    <col min="12036" max="12036" width="1.7109375" customWidth="1"/>
    <col min="12037" max="12037" width="12.7109375" customWidth="1"/>
    <col min="12038" max="12038" width="1.7109375" customWidth="1"/>
    <col min="12039" max="12039" width="12.7109375" customWidth="1"/>
    <col min="12040" max="12040" width="1.7109375" customWidth="1"/>
    <col min="12041" max="12041" width="12.7109375" customWidth="1"/>
    <col min="12042" max="12042" width="1.7109375" customWidth="1"/>
    <col min="12290" max="12290" width="16.7109375" customWidth="1"/>
    <col min="12291" max="12291" width="32.7109375" customWidth="1"/>
    <col min="12292" max="12292" width="1.7109375" customWidth="1"/>
    <col min="12293" max="12293" width="12.7109375" customWidth="1"/>
    <col min="12294" max="12294" width="1.7109375" customWidth="1"/>
    <col min="12295" max="12295" width="12.7109375" customWidth="1"/>
    <col min="12296" max="12296" width="1.7109375" customWidth="1"/>
    <col min="12297" max="12297" width="12.7109375" customWidth="1"/>
    <col min="12298" max="12298" width="1.7109375" customWidth="1"/>
    <col min="12546" max="12546" width="16.7109375" customWidth="1"/>
    <col min="12547" max="12547" width="32.7109375" customWidth="1"/>
    <col min="12548" max="12548" width="1.7109375" customWidth="1"/>
    <col min="12549" max="12549" width="12.7109375" customWidth="1"/>
    <col min="12550" max="12550" width="1.7109375" customWidth="1"/>
    <col min="12551" max="12551" width="12.7109375" customWidth="1"/>
    <col min="12552" max="12552" width="1.7109375" customWidth="1"/>
    <col min="12553" max="12553" width="12.7109375" customWidth="1"/>
    <col min="12554" max="12554" width="1.7109375" customWidth="1"/>
    <col min="12802" max="12802" width="16.7109375" customWidth="1"/>
    <col min="12803" max="12803" width="32.7109375" customWidth="1"/>
    <col min="12804" max="12804" width="1.7109375" customWidth="1"/>
    <col min="12805" max="12805" width="12.7109375" customWidth="1"/>
    <col min="12806" max="12806" width="1.7109375" customWidth="1"/>
    <col min="12807" max="12807" width="12.7109375" customWidth="1"/>
    <col min="12808" max="12808" width="1.7109375" customWidth="1"/>
    <col min="12809" max="12809" width="12.7109375" customWidth="1"/>
    <col min="12810" max="12810" width="1.7109375" customWidth="1"/>
    <col min="13058" max="13058" width="16.7109375" customWidth="1"/>
    <col min="13059" max="13059" width="32.7109375" customWidth="1"/>
    <col min="13060" max="13060" width="1.7109375" customWidth="1"/>
    <col min="13061" max="13061" width="12.7109375" customWidth="1"/>
    <col min="13062" max="13062" width="1.7109375" customWidth="1"/>
    <col min="13063" max="13063" width="12.7109375" customWidth="1"/>
    <col min="13064" max="13064" width="1.7109375" customWidth="1"/>
    <col min="13065" max="13065" width="12.7109375" customWidth="1"/>
    <col min="13066" max="13066" width="1.7109375" customWidth="1"/>
    <col min="13314" max="13314" width="16.7109375" customWidth="1"/>
    <col min="13315" max="13315" width="32.7109375" customWidth="1"/>
    <col min="13316" max="13316" width="1.7109375" customWidth="1"/>
    <col min="13317" max="13317" width="12.7109375" customWidth="1"/>
    <col min="13318" max="13318" width="1.7109375" customWidth="1"/>
    <col min="13319" max="13319" width="12.7109375" customWidth="1"/>
    <col min="13320" max="13320" width="1.7109375" customWidth="1"/>
    <col min="13321" max="13321" width="12.7109375" customWidth="1"/>
    <col min="13322" max="13322" width="1.7109375" customWidth="1"/>
    <col min="13570" max="13570" width="16.7109375" customWidth="1"/>
    <col min="13571" max="13571" width="32.7109375" customWidth="1"/>
    <col min="13572" max="13572" width="1.7109375" customWidth="1"/>
    <col min="13573" max="13573" width="12.7109375" customWidth="1"/>
    <col min="13574" max="13574" width="1.7109375" customWidth="1"/>
    <col min="13575" max="13575" width="12.7109375" customWidth="1"/>
    <col min="13576" max="13576" width="1.7109375" customWidth="1"/>
    <col min="13577" max="13577" width="12.7109375" customWidth="1"/>
    <col min="13578" max="13578" width="1.7109375" customWidth="1"/>
    <col min="13826" max="13826" width="16.7109375" customWidth="1"/>
    <col min="13827" max="13827" width="32.7109375" customWidth="1"/>
    <col min="13828" max="13828" width="1.7109375" customWidth="1"/>
    <col min="13829" max="13829" width="12.7109375" customWidth="1"/>
    <col min="13830" max="13830" width="1.7109375" customWidth="1"/>
    <col min="13831" max="13831" width="12.7109375" customWidth="1"/>
    <col min="13832" max="13832" width="1.7109375" customWidth="1"/>
    <col min="13833" max="13833" width="12.7109375" customWidth="1"/>
    <col min="13834" max="13834" width="1.7109375" customWidth="1"/>
    <col min="14082" max="14082" width="16.7109375" customWidth="1"/>
    <col min="14083" max="14083" width="32.7109375" customWidth="1"/>
    <col min="14084" max="14084" width="1.7109375" customWidth="1"/>
    <col min="14085" max="14085" width="12.7109375" customWidth="1"/>
    <col min="14086" max="14086" width="1.7109375" customWidth="1"/>
    <col min="14087" max="14087" width="12.7109375" customWidth="1"/>
    <col min="14088" max="14088" width="1.7109375" customWidth="1"/>
    <col min="14089" max="14089" width="12.7109375" customWidth="1"/>
    <col min="14090" max="14090" width="1.7109375" customWidth="1"/>
    <col min="14338" max="14338" width="16.7109375" customWidth="1"/>
    <col min="14339" max="14339" width="32.7109375" customWidth="1"/>
    <col min="14340" max="14340" width="1.7109375" customWidth="1"/>
    <col min="14341" max="14341" width="12.7109375" customWidth="1"/>
    <col min="14342" max="14342" width="1.7109375" customWidth="1"/>
    <col min="14343" max="14343" width="12.7109375" customWidth="1"/>
    <col min="14344" max="14344" width="1.7109375" customWidth="1"/>
    <col min="14345" max="14345" width="12.7109375" customWidth="1"/>
    <col min="14346" max="14346" width="1.7109375" customWidth="1"/>
    <col min="14594" max="14594" width="16.7109375" customWidth="1"/>
    <col min="14595" max="14595" width="32.7109375" customWidth="1"/>
    <col min="14596" max="14596" width="1.7109375" customWidth="1"/>
    <col min="14597" max="14597" width="12.7109375" customWidth="1"/>
    <col min="14598" max="14598" width="1.7109375" customWidth="1"/>
    <col min="14599" max="14599" width="12.7109375" customWidth="1"/>
    <col min="14600" max="14600" width="1.7109375" customWidth="1"/>
    <col min="14601" max="14601" width="12.7109375" customWidth="1"/>
    <col min="14602" max="14602" width="1.7109375" customWidth="1"/>
    <col min="14850" max="14850" width="16.7109375" customWidth="1"/>
    <col min="14851" max="14851" width="32.7109375" customWidth="1"/>
    <col min="14852" max="14852" width="1.7109375" customWidth="1"/>
    <col min="14853" max="14853" width="12.7109375" customWidth="1"/>
    <col min="14854" max="14854" width="1.7109375" customWidth="1"/>
    <col min="14855" max="14855" width="12.7109375" customWidth="1"/>
    <col min="14856" max="14856" width="1.7109375" customWidth="1"/>
    <col min="14857" max="14857" width="12.7109375" customWidth="1"/>
    <col min="14858" max="14858" width="1.7109375" customWidth="1"/>
    <col min="15106" max="15106" width="16.7109375" customWidth="1"/>
    <col min="15107" max="15107" width="32.7109375" customWidth="1"/>
    <col min="15108" max="15108" width="1.7109375" customWidth="1"/>
    <col min="15109" max="15109" width="12.7109375" customWidth="1"/>
    <col min="15110" max="15110" width="1.7109375" customWidth="1"/>
    <col min="15111" max="15111" width="12.7109375" customWidth="1"/>
    <col min="15112" max="15112" width="1.7109375" customWidth="1"/>
    <col min="15113" max="15113" width="12.7109375" customWidth="1"/>
    <col min="15114" max="15114" width="1.7109375" customWidth="1"/>
    <col min="15362" max="15362" width="16.7109375" customWidth="1"/>
    <col min="15363" max="15363" width="32.7109375" customWidth="1"/>
    <col min="15364" max="15364" width="1.7109375" customWidth="1"/>
    <col min="15365" max="15365" width="12.7109375" customWidth="1"/>
    <col min="15366" max="15366" width="1.7109375" customWidth="1"/>
    <col min="15367" max="15367" width="12.7109375" customWidth="1"/>
    <col min="15368" max="15368" width="1.7109375" customWidth="1"/>
    <col min="15369" max="15369" width="12.7109375" customWidth="1"/>
    <col min="15370" max="15370" width="1.7109375" customWidth="1"/>
    <col min="15618" max="15618" width="16.7109375" customWidth="1"/>
    <col min="15619" max="15619" width="32.7109375" customWidth="1"/>
    <col min="15620" max="15620" width="1.7109375" customWidth="1"/>
    <col min="15621" max="15621" width="12.7109375" customWidth="1"/>
    <col min="15622" max="15622" width="1.7109375" customWidth="1"/>
    <col min="15623" max="15623" width="12.7109375" customWidth="1"/>
    <col min="15624" max="15624" width="1.7109375" customWidth="1"/>
    <col min="15625" max="15625" width="12.7109375" customWidth="1"/>
    <col min="15626" max="15626" width="1.7109375" customWidth="1"/>
    <col min="15874" max="15874" width="16.7109375" customWidth="1"/>
    <col min="15875" max="15875" width="32.7109375" customWidth="1"/>
    <col min="15876" max="15876" width="1.7109375" customWidth="1"/>
    <col min="15877" max="15877" width="12.7109375" customWidth="1"/>
    <col min="15878" max="15878" width="1.7109375" customWidth="1"/>
    <col min="15879" max="15879" width="12.7109375" customWidth="1"/>
    <col min="15880" max="15880" width="1.7109375" customWidth="1"/>
    <col min="15881" max="15881" width="12.7109375" customWidth="1"/>
    <col min="15882" max="15882" width="1.7109375" customWidth="1"/>
    <col min="16130" max="16130" width="16.7109375" customWidth="1"/>
    <col min="16131" max="16131" width="32.7109375" customWidth="1"/>
    <col min="16132" max="16132" width="1.7109375" customWidth="1"/>
    <col min="16133" max="16133" width="12.7109375" customWidth="1"/>
    <col min="16134" max="16134" width="1.7109375" customWidth="1"/>
    <col min="16135" max="16135" width="12.7109375" customWidth="1"/>
    <col min="16136" max="16136" width="1.7109375" customWidth="1"/>
    <col min="16137" max="16137" width="12.7109375" customWidth="1"/>
    <col min="16138" max="16138" width="1.7109375" customWidth="1"/>
  </cols>
  <sheetData>
    <row r="1" spans="2:12" ht="17.25" customHeight="1">
      <c r="B1" s="1181"/>
      <c r="C1" s="1181"/>
      <c r="D1" s="1181"/>
      <c r="E1" s="1181"/>
      <c r="F1" s="1181"/>
      <c r="G1" s="1181"/>
      <c r="H1" s="1181"/>
      <c r="I1" s="1181"/>
      <c r="J1" s="1181"/>
    </row>
    <row r="2" spans="2:12" ht="15">
      <c r="B2" s="1181" t="s">
        <v>1493</v>
      </c>
      <c r="C2" s="1181"/>
      <c r="D2" s="1181"/>
      <c r="E2" s="1181"/>
      <c r="F2" s="1181"/>
      <c r="G2" s="1181"/>
      <c r="H2" s="1181"/>
      <c r="I2" s="1181"/>
      <c r="J2" s="1181"/>
    </row>
    <row r="3" spans="2:12" ht="15">
      <c r="B3" s="1181" t="str">
        <f>Cover!B25</f>
        <v>SUN LIFE FINANCIAL PLANS, INC.</v>
      </c>
      <c r="C3" s="1181"/>
      <c r="D3" s="1181"/>
      <c r="E3" s="1181"/>
      <c r="F3" s="1181"/>
      <c r="G3" s="1181"/>
      <c r="H3" s="1181"/>
      <c r="I3" s="1181"/>
      <c r="J3" s="1181"/>
    </row>
    <row r="4" spans="2:12">
      <c r="B4" s="1182"/>
      <c r="C4" s="1182"/>
      <c r="D4" s="1182"/>
      <c r="E4" s="1182"/>
      <c r="F4" s="1182"/>
      <c r="G4" s="1182"/>
      <c r="H4" s="1182"/>
      <c r="I4" s="1182"/>
      <c r="J4" s="1182"/>
    </row>
    <row r="5" spans="2:12" ht="19.5" customHeight="1">
      <c r="B5" s="694" t="s">
        <v>229</v>
      </c>
      <c r="C5" s="695" t="s">
        <v>1494</v>
      </c>
      <c r="D5" s="696" t="s">
        <v>230</v>
      </c>
      <c r="E5" s="697" t="s">
        <v>231</v>
      </c>
      <c r="F5" s="1183" t="s">
        <v>1497</v>
      </c>
      <c r="G5" s="1183"/>
      <c r="H5" s="1183"/>
      <c r="I5" s="1183"/>
      <c r="J5" s="1183"/>
      <c r="K5" s="1183"/>
      <c r="L5" s="698" t="s">
        <v>230</v>
      </c>
    </row>
    <row r="6" spans="2:12" ht="19.5" customHeight="1">
      <c r="B6" s="284" t="s">
        <v>232</v>
      </c>
      <c r="C6" s="897">
        <v>45288</v>
      </c>
      <c r="D6" s="285"/>
      <c r="E6" s="165" t="s">
        <v>233</v>
      </c>
      <c r="F6" s="1180" t="s">
        <v>1499</v>
      </c>
      <c r="G6" s="1180"/>
      <c r="H6" s="1180"/>
      <c r="I6" s="1180"/>
      <c r="J6" s="1180"/>
      <c r="K6" s="1180"/>
      <c r="L6" s="34"/>
    </row>
    <row r="7" spans="2:12" ht="14.25">
      <c r="B7" s="422" t="s">
        <v>234</v>
      </c>
      <c r="C7" s="897">
        <v>45583</v>
      </c>
      <c r="D7" s="423" t="s">
        <v>230</v>
      </c>
      <c r="E7" s="165" t="s">
        <v>235</v>
      </c>
      <c r="F7" s="1180" t="s">
        <v>1498</v>
      </c>
      <c r="G7" s="1180"/>
      <c r="H7" s="1180"/>
      <c r="I7" s="1180"/>
      <c r="J7" s="1180"/>
      <c r="K7" s="1180"/>
      <c r="L7" s="34" t="s">
        <v>230</v>
      </c>
    </row>
    <row r="8" spans="2:12" ht="14.25">
      <c r="B8" s="284" t="s">
        <v>236</v>
      </c>
      <c r="C8" s="700"/>
      <c r="D8" s="423" t="s">
        <v>230</v>
      </c>
      <c r="E8" s="165"/>
      <c r="F8" s="165"/>
      <c r="G8" s="165"/>
      <c r="H8" s="165"/>
      <c r="I8" s="165"/>
      <c r="J8" s="165"/>
      <c r="K8" s="165"/>
      <c r="L8" s="34" t="s">
        <v>230</v>
      </c>
    </row>
    <row r="9" spans="2:12" ht="14.25">
      <c r="B9" s="422" t="s">
        <v>237</v>
      </c>
      <c r="C9" s="375"/>
      <c r="D9" s="423" t="s">
        <v>230</v>
      </c>
      <c r="E9" s="165"/>
      <c r="F9" s="165"/>
      <c r="G9" s="165"/>
      <c r="H9" s="165"/>
      <c r="I9" s="165"/>
      <c r="J9" s="165"/>
      <c r="K9" s="165"/>
      <c r="L9" s="34" t="s">
        <v>230</v>
      </c>
    </row>
    <row r="10" spans="2:12" ht="14.25">
      <c r="B10" s="284" t="s">
        <v>238</v>
      </c>
      <c r="C10" s="913">
        <v>36787</v>
      </c>
      <c r="D10" s="423" t="s">
        <v>230</v>
      </c>
      <c r="E10" s="165" t="s">
        <v>239</v>
      </c>
      <c r="F10" s="1180" t="s">
        <v>1500</v>
      </c>
      <c r="G10" s="1180"/>
      <c r="H10" s="1180"/>
      <c r="I10" s="1180"/>
      <c r="J10" s="1180"/>
      <c r="K10" s="1180"/>
      <c r="L10" s="34" t="s">
        <v>230</v>
      </c>
    </row>
    <row r="11" spans="2:12" ht="14.25">
      <c r="B11" s="284" t="s">
        <v>240</v>
      </c>
      <c r="C11" s="892">
        <v>37043</v>
      </c>
      <c r="D11" s="423" t="s">
        <v>230</v>
      </c>
      <c r="E11" s="424" t="s">
        <v>241</v>
      </c>
      <c r="F11" s="1188">
        <v>36787</v>
      </c>
      <c r="G11" s="1188"/>
      <c r="H11" s="1188"/>
      <c r="I11" s="1188"/>
      <c r="J11" s="1188"/>
      <c r="K11" s="1188"/>
      <c r="L11" s="34" t="s">
        <v>230</v>
      </c>
    </row>
    <row r="12" spans="2:12" ht="52.5">
      <c r="B12" s="422" t="s">
        <v>242</v>
      </c>
      <c r="C12" s="895" t="s">
        <v>1495</v>
      </c>
      <c r="D12" s="893" t="s">
        <v>230</v>
      </c>
      <c r="E12" s="894" t="s">
        <v>243</v>
      </c>
      <c r="F12" s="1189" t="s">
        <v>1528</v>
      </c>
      <c r="G12" s="1189"/>
      <c r="H12" s="1189"/>
      <c r="I12" s="1189"/>
      <c r="J12" s="1189"/>
      <c r="K12" s="1189"/>
      <c r="L12" s="34" t="s">
        <v>230</v>
      </c>
    </row>
    <row r="13" spans="2:12" ht="14.25">
      <c r="B13" s="422" t="s">
        <v>244</v>
      </c>
      <c r="C13" s="896" t="s">
        <v>1496</v>
      </c>
      <c r="D13" s="423" t="s">
        <v>230</v>
      </c>
      <c r="E13" s="424" t="s">
        <v>245</v>
      </c>
      <c r="F13" s="375" t="s">
        <v>1532</v>
      </c>
      <c r="G13" s="375"/>
      <c r="H13" s="375"/>
      <c r="I13" s="375"/>
      <c r="J13" s="912"/>
      <c r="K13" s="375"/>
      <c r="L13" s="34" t="s">
        <v>230</v>
      </c>
    </row>
    <row r="14" spans="2:12" ht="44.25" customHeight="1">
      <c r="B14" s="284" t="s">
        <v>246</v>
      </c>
      <c r="C14" s="699" t="s">
        <v>1501</v>
      </c>
      <c r="D14" s="423"/>
      <c r="E14" s="424" t="s">
        <v>247</v>
      </c>
      <c r="F14" s="1190" t="s">
        <v>1533</v>
      </c>
      <c r="G14" s="1180"/>
      <c r="H14" s="1180"/>
      <c r="I14" s="1180"/>
      <c r="J14" s="1180"/>
      <c r="K14" s="1180"/>
      <c r="L14" s="34"/>
    </row>
    <row r="15" spans="2:12" ht="18" customHeight="1">
      <c r="B15" s="425"/>
      <c r="C15" s="375"/>
      <c r="D15" s="423"/>
      <c r="E15" s="375"/>
      <c r="F15" s="375"/>
      <c r="G15" s="375"/>
      <c r="H15" s="375"/>
      <c r="I15" s="375"/>
      <c r="J15" s="375"/>
      <c r="K15" s="375"/>
      <c r="L15" s="34"/>
    </row>
    <row r="16" spans="2:12" ht="12.75" customHeight="1">
      <c r="B16" s="33"/>
      <c r="D16" s="20"/>
      <c r="L16" s="34"/>
    </row>
    <row r="17" spans="2:12" ht="15.75" customHeight="1">
      <c r="B17" s="1191" t="s">
        <v>248</v>
      </c>
      <c r="C17" s="1192"/>
      <c r="D17" s="1192"/>
      <c r="E17" s="1192"/>
      <c r="F17" s="1192"/>
      <c r="G17" s="1192"/>
      <c r="H17" s="1192"/>
      <c r="I17" s="1192"/>
      <c r="J17" s="1192"/>
      <c r="K17" s="1192"/>
      <c r="L17" s="40" t="s">
        <v>230</v>
      </c>
    </row>
    <row r="18" spans="2:12" ht="12.95" customHeight="1">
      <c r="B18" s="1193" t="s">
        <v>249</v>
      </c>
      <c r="C18" s="1194" t="s">
        <v>250</v>
      </c>
      <c r="D18" s="24"/>
      <c r="E18" s="1194" t="s">
        <v>251</v>
      </c>
      <c r="F18" s="1194"/>
      <c r="G18" s="1194" t="s">
        <v>252</v>
      </c>
      <c r="H18" s="1194"/>
      <c r="I18" s="1195" t="s">
        <v>253</v>
      </c>
      <c r="J18" s="1195"/>
      <c r="K18" s="1195"/>
      <c r="L18" s="34" t="s">
        <v>230</v>
      </c>
    </row>
    <row r="19" spans="2:12" ht="12.95" customHeight="1">
      <c r="B19" s="1191"/>
      <c r="C19" s="1192"/>
      <c r="D19" s="37"/>
      <c r="E19" s="1192"/>
      <c r="F19" s="1192"/>
      <c r="G19" s="1192"/>
      <c r="H19" s="1192"/>
      <c r="I19" s="701" t="s">
        <v>254</v>
      </c>
      <c r="J19" s="891"/>
      <c r="K19" s="701" t="s">
        <v>255</v>
      </c>
      <c r="L19" s="34"/>
    </row>
    <row r="20" spans="2:12" ht="12.95" customHeight="1">
      <c r="B20" s="33" t="s">
        <v>256</v>
      </c>
      <c r="C20" s="426" t="s">
        <v>1534</v>
      </c>
      <c r="D20" s="20"/>
      <c r="E20" s="917" t="s">
        <v>1535</v>
      </c>
      <c r="F20" s="114"/>
      <c r="G20" s="72" t="s">
        <v>1504</v>
      </c>
      <c r="H20" s="114"/>
      <c r="I20" s="898">
        <v>45367</v>
      </c>
      <c r="J20" s="114"/>
      <c r="K20" s="898">
        <v>45379</v>
      </c>
      <c r="L20" s="34" t="s">
        <v>230</v>
      </c>
    </row>
    <row r="21" spans="2:12" ht="12.95" customHeight="1">
      <c r="B21" s="33"/>
      <c r="C21" s="426" t="s">
        <v>1502</v>
      </c>
      <c r="D21" s="20"/>
      <c r="E21" s="427" t="s">
        <v>1503</v>
      </c>
      <c r="F21" s="114"/>
      <c r="G21" s="72" t="s">
        <v>1509</v>
      </c>
      <c r="H21" s="114"/>
      <c r="I21" s="918">
        <v>45418</v>
      </c>
      <c r="J21" s="114"/>
      <c r="K21" s="898">
        <v>45742</v>
      </c>
      <c r="L21" s="34"/>
    </row>
    <row r="22" spans="2:12" ht="12.95" customHeight="1">
      <c r="B22" s="33" t="s">
        <v>257</v>
      </c>
      <c r="C22" s="703"/>
      <c r="D22" s="20"/>
      <c r="E22" s="704"/>
      <c r="F22" s="114"/>
      <c r="G22" s="72"/>
      <c r="H22" s="114"/>
      <c r="I22" s="704"/>
      <c r="J22" s="114"/>
      <c r="K22" s="429"/>
      <c r="L22" s="34" t="s">
        <v>230</v>
      </c>
    </row>
    <row r="23" spans="2:12" ht="12.95" customHeight="1">
      <c r="B23" s="33" t="s">
        <v>258</v>
      </c>
      <c r="C23" s="426" t="s">
        <v>1502</v>
      </c>
      <c r="D23" s="20"/>
      <c r="E23" s="427" t="s">
        <v>1503</v>
      </c>
      <c r="F23" s="114"/>
      <c r="G23" s="72" t="s">
        <v>1509</v>
      </c>
      <c r="H23" s="114"/>
      <c r="I23" s="919">
        <v>45366</v>
      </c>
      <c r="J23" s="114"/>
      <c r="K23" s="898">
        <v>45742</v>
      </c>
      <c r="L23" s="34" t="s">
        <v>230</v>
      </c>
    </row>
    <row r="24" spans="2:12" ht="12.95" customHeight="1">
      <c r="B24" s="33"/>
      <c r="C24" s="699" t="s">
        <v>1536</v>
      </c>
      <c r="D24" s="20"/>
      <c r="E24" s="917" t="s">
        <v>1537</v>
      </c>
      <c r="F24" s="114"/>
      <c r="G24" s="72" t="s">
        <v>1509</v>
      </c>
      <c r="H24" s="114"/>
      <c r="I24" s="918">
        <v>45418</v>
      </c>
      <c r="J24" s="114"/>
      <c r="K24" s="898">
        <v>45742</v>
      </c>
      <c r="L24" s="34" t="s">
        <v>230</v>
      </c>
    </row>
    <row r="25" spans="2:12" ht="12.95" customHeight="1">
      <c r="B25" s="33"/>
      <c r="C25" s="703"/>
      <c r="D25" s="20"/>
      <c r="E25" s="704"/>
      <c r="F25" s="114"/>
      <c r="G25" s="72"/>
      <c r="H25" s="114"/>
      <c r="I25" s="704"/>
      <c r="J25" s="114"/>
      <c r="K25" s="429"/>
      <c r="L25" s="34" t="s">
        <v>230</v>
      </c>
    </row>
    <row r="26" spans="2:12" ht="12.95" customHeight="1">
      <c r="B26" s="33" t="s">
        <v>259</v>
      </c>
      <c r="C26" s="703" t="s">
        <v>1506</v>
      </c>
      <c r="D26" s="20"/>
      <c r="E26" s="899" t="s">
        <v>1508</v>
      </c>
      <c r="F26" s="114"/>
      <c r="G26" s="72" t="s">
        <v>1509</v>
      </c>
      <c r="H26" s="114"/>
      <c r="I26" s="919">
        <v>45366</v>
      </c>
      <c r="J26" s="114"/>
      <c r="K26" s="898">
        <v>45742</v>
      </c>
      <c r="L26" s="34" t="s">
        <v>230</v>
      </c>
    </row>
    <row r="27" spans="2:12" ht="12.95" customHeight="1">
      <c r="B27" s="33"/>
      <c r="C27" s="38" t="s">
        <v>1507</v>
      </c>
      <c r="D27" s="20"/>
      <c r="E27" s="900" t="s">
        <v>1508</v>
      </c>
      <c r="F27" s="114"/>
      <c r="G27" s="72" t="s">
        <v>1509</v>
      </c>
      <c r="H27" s="114"/>
      <c r="I27" s="919">
        <v>45366</v>
      </c>
      <c r="J27" s="114"/>
      <c r="K27" s="898">
        <v>45742</v>
      </c>
      <c r="L27" s="34" t="s">
        <v>230</v>
      </c>
    </row>
    <row r="28" spans="2:12" ht="12.95" customHeight="1">
      <c r="B28" s="33"/>
      <c r="C28" s="703"/>
      <c r="D28" s="20"/>
      <c r="E28" s="704"/>
      <c r="F28" s="114"/>
      <c r="G28" s="72"/>
      <c r="H28" s="114"/>
      <c r="I28" s="704"/>
      <c r="J28" s="114"/>
      <c r="K28" s="429"/>
      <c r="L28" s="34" t="s">
        <v>230</v>
      </c>
    </row>
    <row r="29" spans="2:12" ht="12.95" customHeight="1">
      <c r="B29" s="33"/>
      <c r="C29" s="703"/>
      <c r="D29" s="20"/>
      <c r="E29" s="704"/>
      <c r="F29" s="114"/>
      <c r="G29" s="72"/>
      <c r="H29" s="114"/>
      <c r="I29" s="704"/>
      <c r="J29" s="114"/>
      <c r="K29" s="429"/>
      <c r="L29" s="34"/>
    </row>
    <row r="30" spans="2:12" ht="12.95" customHeight="1">
      <c r="B30" s="33" t="s">
        <v>260</v>
      </c>
      <c r="C30" s="699" t="s">
        <v>1505</v>
      </c>
      <c r="D30" s="20"/>
      <c r="E30" s="901" t="s">
        <v>1508</v>
      </c>
      <c r="F30" s="114"/>
      <c r="G30" s="72" t="s">
        <v>1504</v>
      </c>
      <c r="H30" s="114"/>
      <c r="I30" s="919">
        <v>45366</v>
      </c>
      <c r="J30" s="114"/>
      <c r="K30" s="898">
        <v>45742</v>
      </c>
      <c r="L30" s="34" t="s">
        <v>230</v>
      </c>
    </row>
    <row r="31" spans="2:12" ht="12.95" customHeight="1">
      <c r="B31" s="33" t="s">
        <v>261</v>
      </c>
      <c r="C31" s="703"/>
      <c r="D31" s="20"/>
      <c r="E31" s="704"/>
      <c r="F31" s="114"/>
      <c r="G31" s="72"/>
      <c r="H31" s="114"/>
      <c r="I31" s="704"/>
      <c r="J31" s="114"/>
      <c r="K31" s="429"/>
      <c r="L31" s="34" t="s">
        <v>230</v>
      </c>
    </row>
    <row r="32" spans="2:12" ht="12.95" customHeight="1">
      <c r="B32" s="33" t="s">
        <v>262</v>
      </c>
      <c r="C32" s="703"/>
      <c r="D32" s="20"/>
      <c r="E32" s="704"/>
      <c r="F32" s="114"/>
      <c r="G32" s="72"/>
      <c r="H32" s="114"/>
      <c r="I32" s="704"/>
      <c r="J32" s="114"/>
      <c r="K32" s="429"/>
      <c r="L32" s="34" t="s">
        <v>230</v>
      </c>
    </row>
    <row r="33" spans="2:12" ht="12.95" customHeight="1">
      <c r="B33" s="33" t="s">
        <v>263</v>
      </c>
      <c r="C33" s="707" t="s">
        <v>1510</v>
      </c>
      <c r="D33" s="20"/>
      <c r="E33" s="901" t="s">
        <v>1508</v>
      </c>
      <c r="F33" s="114"/>
      <c r="G33" s="72" t="s">
        <v>1509</v>
      </c>
      <c r="H33" s="114"/>
      <c r="I33" s="919">
        <v>45366</v>
      </c>
      <c r="J33" s="114"/>
      <c r="K33" s="898">
        <v>45742</v>
      </c>
      <c r="L33" s="34" t="s">
        <v>230</v>
      </c>
    </row>
    <row r="34" spans="2:12" ht="12.95" customHeight="1">
      <c r="B34" s="33" t="s">
        <v>264</v>
      </c>
      <c r="C34" s="703"/>
      <c r="D34" s="20"/>
      <c r="E34" s="114"/>
      <c r="F34" s="114"/>
      <c r="G34" s="72"/>
      <c r="H34" s="114"/>
      <c r="I34" s="704"/>
      <c r="J34" s="114"/>
      <c r="K34" s="429"/>
      <c r="L34" s="34" t="s">
        <v>230</v>
      </c>
    </row>
    <row r="35" spans="2:12" ht="12.95" customHeight="1">
      <c r="B35" s="33" t="s">
        <v>265</v>
      </c>
      <c r="C35" s="703" t="s">
        <v>1511</v>
      </c>
      <c r="D35" s="20"/>
      <c r="E35" s="901" t="s">
        <v>1508</v>
      </c>
      <c r="F35" s="114"/>
      <c r="G35" s="72" t="s">
        <v>1504</v>
      </c>
      <c r="H35" s="114"/>
      <c r="I35" s="704"/>
      <c r="J35" s="114"/>
      <c r="K35" s="429"/>
      <c r="L35" s="34" t="s">
        <v>230</v>
      </c>
    </row>
    <row r="36" spans="2:12" ht="12.95" customHeight="1">
      <c r="B36" s="33" t="s">
        <v>266</v>
      </c>
      <c r="C36" s="705"/>
      <c r="D36" s="20"/>
      <c r="E36" s="706"/>
      <c r="F36" s="114"/>
      <c r="G36" s="114"/>
      <c r="H36" s="114"/>
      <c r="I36" s="704"/>
      <c r="J36" s="114"/>
      <c r="K36" s="429"/>
      <c r="L36" s="34" t="s">
        <v>230</v>
      </c>
    </row>
    <row r="37" spans="2:12" ht="12.95" customHeight="1">
      <c r="B37" s="428" t="s">
        <v>267</v>
      </c>
      <c r="C37" s="915" t="s">
        <v>1529</v>
      </c>
      <c r="D37" s="20"/>
      <c r="E37" s="914" t="s">
        <v>1530</v>
      </c>
      <c r="F37" s="114"/>
      <c r="G37" s="72" t="s">
        <v>1509</v>
      </c>
      <c r="H37" s="114"/>
      <c r="I37" s="704"/>
      <c r="J37" s="114"/>
      <c r="K37" s="429"/>
      <c r="L37" s="34" t="s">
        <v>230</v>
      </c>
    </row>
    <row r="38" spans="2:12" ht="12.95" customHeight="1">
      <c r="B38" s="428" t="s">
        <v>268</v>
      </c>
      <c r="C38" s="916" t="s">
        <v>1531</v>
      </c>
      <c r="D38" s="20"/>
      <c r="E38" s="901" t="s">
        <v>1508</v>
      </c>
      <c r="F38" s="114"/>
      <c r="G38" s="72" t="s">
        <v>1504</v>
      </c>
      <c r="H38" s="114"/>
      <c r="I38" s="704"/>
      <c r="J38" s="114"/>
      <c r="K38" s="429"/>
      <c r="L38" s="34" t="s">
        <v>230</v>
      </c>
    </row>
    <row r="39" spans="2:12" ht="12.95" customHeight="1">
      <c r="B39" s="428" t="s">
        <v>269</v>
      </c>
      <c r="C39" s="703" t="s">
        <v>1512</v>
      </c>
      <c r="D39" s="20"/>
      <c r="E39" s="901" t="s">
        <v>1508</v>
      </c>
      <c r="F39" s="114"/>
      <c r="G39" s="72" t="s">
        <v>1509</v>
      </c>
      <c r="H39" s="114"/>
      <c r="I39" s="704"/>
      <c r="J39" s="114"/>
      <c r="K39" s="429"/>
      <c r="L39" s="34" t="s">
        <v>230</v>
      </c>
    </row>
    <row r="40" spans="2:12" ht="12.95" customHeight="1">
      <c r="B40" s="74" t="s">
        <v>270</v>
      </c>
      <c r="C40" s="703"/>
      <c r="D40" s="20"/>
      <c r="E40" s="704"/>
      <c r="F40" s="114"/>
      <c r="G40" s="72"/>
      <c r="H40" s="114"/>
      <c r="I40" s="704"/>
      <c r="J40" s="114"/>
      <c r="K40" s="429"/>
      <c r="L40" s="34" t="s">
        <v>230</v>
      </c>
    </row>
    <row r="41" spans="2:12" ht="12.95" customHeight="1">
      <c r="B41" s="74" t="s">
        <v>271</v>
      </c>
      <c r="C41" s="703" t="s">
        <v>1513</v>
      </c>
      <c r="D41" s="20"/>
      <c r="E41" s="901" t="s">
        <v>1508</v>
      </c>
      <c r="F41" s="114"/>
      <c r="G41" s="72" t="s">
        <v>1504</v>
      </c>
      <c r="H41" s="114"/>
      <c r="I41" s="704"/>
      <c r="J41" s="114"/>
      <c r="K41" s="429"/>
      <c r="L41" s="34" t="s">
        <v>230</v>
      </c>
    </row>
    <row r="42" spans="2:12" ht="12.95" customHeight="1">
      <c r="B42" s="39"/>
      <c r="C42" s="703"/>
      <c r="D42" s="20"/>
      <c r="E42" s="704"/>
      <c r="F42" s="114"/>
      <c r="G42" s="72"/>
      <c r="H42" s="114"/>
      <c r="I42" s="704"/>
      <c r="J42" s="114"/>
      <c r="K42" s="429"/>
      <c r="L42" s="34" t="s">
        <v>230</v>
      </c>
    </row>
    <row r="43" spans="2:12" ht="12.95" customHeight="1">
      <c r="B43" s="33" t="s">
        <v>272</v>
      </c>
      <c r="C43" s="707" t="s">
        <v>1514</v>
      </c>
      <c r="D43" s="20"/>
      <c r="E43" s="901" t="s">
        <v>1508</v>
      </c>
      <c r="F43" s="114"/>
      <c r="G43" s="72" t="s">
        <v>1509</v>
      </c>
      <c r="H43" s="114"/>
      <c r="I43" s="704"/>
      <c r="J43" s="114"/>
      <c r="K43" s="429"/>
      <c r="L43" s="34" t="s">
        <v>230</v>
      </c>
    </row>
    <row r="44" spans="2:12" ht="12.95" customHeight="1">
      <c r="B44" s="33" t="s">
        <v>273</v>
      </c>
      <c r="C44" s="707" t="s">
        <v>1515</v>
      </c>
      <c r="D44" s="20"/>
      <c r="E44" s="901" t="s">
        <v>1508</v>
      </c>
      <c r="F44" s="114"/>
      <c r="G44" s="72" t="s">
        <v>1509</v>
      </c>
      <c r="H44" s="114"/>
      <c r="I44" s="704"/>
      <c r="J44" s="114"/>
      <c r="K44" s="429"/>
      <c r="L44" s="34" t="s">
        <v>230</v>
      </c>
    </row>
    <row r="45" spans="2:12" ht="12.95" customHeight="1">
      <c r="B45" s="33" t="s">
        <v>274</v>
      </c>
      <c r="C45" s="707" t="s">
        <v>1516</v>
      </c>
      <c r="D45" s="20"/>
      <c r="E45" s="901" t="s">
        <v>1508</v>
      </c>
      <c r="F45" s="114"/>
      <c r="G45" s="72"/>
      <c r="H45" s="114"/>
      <c r="I45" s="704"/>
      <c r="J45" s="114"/>
      <c r="K45" s="429"/>
      <c r="L45" s="34" t="s">
        <v>230</v>
      </c>
    </row>
    <row r="46" spans="2:12" ht="12.95" customHeight="1">
      <c r="B46" s="33" t="s">
        <v>275</v>
      </c>
      <c r="C46" s="426" t="s">
        <v>1526</v>
      </c>
      <c r="D46" s="20"/>
      <c r="E46" s="901" t="s">
        <v>1508</v>
      </c>
      <c r="F46" s="114"/>
      <c r="G46" s="72" t="s">
        <v>1504</v>
      </c>
      <c r="H46" s="114"/>
      <c r="I46" s="704"/>
      <c r="J46" s="114"/>
      <c r="K46" s="429"/>
      <c r="L46" s="34"/>
    </row>
    <row r="47" spans="2:12" ht="12.95" customHeight="1">
      <c r="B47" s="33"/>
      <c r="C47" s="699"/>
      <c r="D47" s="20"/>
      <c r="E47" s="702"/>
      <c r="F47" s="114"/>
      <c r="G47" s="72"/>
      <c r="H47" s="114"/>
      <c r="I47" s="704"/>
      <c r="J47" s="114"/>
      <c r="K47" s="429"/>
      <c r="L47" s="34"/>
    </row>
    <row r="48" spans="2:12" ht="12.95" customHeight="1">
      <c r="B48" s="33"/>
      <c r="C48" s="165"/>
      <c r="D48" s="165"/>
      <c r="E48" s="165"/>
      <c r="F48" s="165"/>
      <c r="G48" s="165"/>
      <c r="H48" s="165"/>
      <c r="I48" s="165"/>
      <c r="J48" s="165"/>
      <c r="K48" s="165"/>
      <c r="L48" s="34"/>
    </row>
    <row r="49" spans="2:12" ht="12.95" customHeight="1">
      <c r="B49" s="33"/>
      <c r="C49" s="24"/>
      <c r="D49" s="20"/>
      <c r="E49" s="1184" t="s">
        <v>276</v>
      </c>
      <c r="F49" s="1184"/>
      <c r="G49" s="1184"/>
      <c r="H49" s="1184"/>
      <c r="I49" s="1184"/>
      <c r="J49" s="1184"/>
      <c r="K49" s="1184"/>
      <c r="L49" s="34"/>
    </row>
    <row r="50" spans="2:12" ht="12.95" customHeight="1">
      <c r="B50" s="33" t="s">
        <v>277</v>
      </c>
      <c r="C50" s="36" t="s">
        <v>1517</v>
      </c>
      <c r="D50" s="20"/>
      <c r="E50" s="38" t="s">
        <v>1518</v>
      </c>
      <c r="F50" s="20"/>
      <c r="G50" s="38" t="s">
        <v>1522</v>
      </c>
      <c r="H50" s="20"/>
      <c r="I50" s="38"/>
      <c r="J50" s="20"/>
      <c r="K50" s="38"/>
      <c r="L50" s="34"/>
    </row>
    <row r="51" spans="2:12" ht="12.95" customHeight="1">
      <c r="B51" s="33"/>
      <c r="C51" s="38"/>
      <c r="D51" s="20"/>
      <c r="E51" s="38" t="s">
        <v>1519</v>
      </c>
      <c r="F51" s="20"/>
      <c r="G51" s="703" t="s">
        <v>1523</v>
      </c>
      <c r="H51" s="20"/>
      <c r="I51" s="38"/>
      <c r="J51" s="20"/>
      <c r="K51" s="38"/>
      <c r="L51" s="34"/>
    </row>
    <row r="52" spans="2:12" ht="12.95" customHeight="1">
      <c r="B52" s="33"/>
      <c r="C52" s="703"/>
      <c r="D52" s="20"/>
      <c r="E52" s="703" t="s">
        <v>1520</v>
      </c>
      <c r="F52" s="20"/>
      <c r="G52" s="703" t="s">
        <v>1524</v>
      </c>
      <c r="H52" s="20"/>
      <c r="I52" s="703"/>
      <c r="J52" s="20"/>
      <c r="K52" s="703"/>
      <c r="L52" s="34"/>
    </row>
    <row r="53" spans="2:12" ht="18" customHeight="1">
      <c r="B53" s="33"/>
      <c r="C53" s="703"/>
      <c r="D53" s="20"/>
      <c r="E53" s="703" t="s">
        <v>1521</v>
      </c>
      <c r="F53" s="20"/>
      <c r="G53" s="703" t="s">
        <v>1525</v>
      </c>
      <c r="H53" s="20"/>
      <c r="I53" s="703"/>
      <c r="J53" s="20"/>
      <c r="K53" s="703"/>
      <c r="L53" s="34"/>
    </row>
    <row r="54" spans="2:12" ht="12.95" customHeight="1">
      <c r="B54" s="33"/>
      <c r="C54" s="703"/>
      <c r="D54" s="20"/>
      <c r="E54" s="703"/>
      <c r="F54" s="20"/>
      <c r="G54" s="703"/>
      <c r="H54" s="20"/>
      <c r="I54" s="703"/>
      <c r="J54" s="20"/>
      <c r="K54" s="703"/>
      <c r="L54" s="34"/>
    </row>
    <row r="55" spans="2:12" ht="18" customHeight="1">
      <c r="B55" s="33"/>
      <c r="C55" s="703"/>
      <c r="D55" s="20"/>
      <c r="E55" s="703"/>
      <c r="F55" s="20"/>
      <c r="G55" s="703"/>
      <c r="H55" s="20"/>
      <c r="I55" s="703"/>
      <c r="J55" s="20"/>
      <c r="K55" s="703"/>
      <c r="L55" s="34"/>
    </row>
    <row r="56" spans="2:12" ht="12.95" customHeight="1">
      <c r="B56" s="33"/>
      <c r="C56" s="705"/>
      <c r="D56" s="20"/>
      <c r="E56" s="705"/>
      <c r="F56" s="20"/>
      <c r="G56" s="20"/>
      <c r="H56" s="20"/>
      <c r="I56" s="705"/>
      <c r="J56" s="20"/>
      <c r="K56" s="705"/>
      <c r="L56" s="34"/>
    </row>
    <row r="57" spans="2:12" ht="12.95" customHeight="1">
      <c r="B57" s="33"/>
      <c r="C57" s="430"/>
      <c r="D57" s="431"/>
      <c r="E57" s="432"/>
      <c r="F57" s="431"/>
      <c r="G57" s="431"/>
      <c r="H57" s="431"/>
      <c r="I57" s="431"/>
      <c r="J57" s="431"/>
      <c r="K57" s="433"/>
      <c r="L57" s="34" t="s">
        <v>230</v>
      </c>
    </row>
    <row r="58" spans="2:12" ht="12.95" customHeight="1">
      <c r="B58" s="1185" t="s">
        <v>278</v>
      </c>
      <c r="C58" s="1186"/>
      <c r="D58" s="1"/>
      <c r="E58" s="1" t="s">
        <v>279</v>
      </c>
      <c r="F58" s="20"/>
      <c r="G58" s="20"/>
      <c r="H58" s="20"/>
      <c r="I58" s="1"/>
      <c r="J58" s="1"/>
      <c r="K58" s="1"/>
      <c r="L58" s="34" t="s">
        <v>230</v>
      </c>
    </row>
    <row r="59" spans="2:12" ht="12.95" customHeight="1">
      <c r="B59" s="35"/>
      <c r="C59" s="38"/>
      <c r="D59" s="20"/>
      <c r="E59" s="36"/>
      <c r="F59" s="38"/>
      <c r="G59" s="38"/>
      <c r="H59" s="38"/>
      <c r="I59" s="38"/>
      <c r="J59" s="38"/>
      <c r="K59" s="38"/>
      <c r="L59" s="34" t="s">
        <v>230</v>
      </c>
    </row>
    <row r="60" spans="2:12" ht="6" customHeight="1">
      <c r="B60" s="35"/>
      <c r="C60" s="38"/>
      <c r="D60" s="20"/>
      <c r="E60" s="36"/>
      <c r="F60" s="38"/>
      <c r="G60" s="38"/>
      <c r="H60" s="38"/>
      <c r="I60" s="38"/>
      <c r="J60" s="38"/>
      <c r="K60" s="38"/>
      <c r="L60" s="34"/>
    </row>
    <row r="61" spans="2:12">
      <c r="B61" s="35"/>
      <c r="C61" s="38"/>
      <c r="D61" s="20"/>
      <c r="E61" s="36"/>
      <c r="F61" s="38"/>
      <c r="G61" s="38"/>
      <c r="H61" s="38"/>
      <c r="I61" s="38"/>
      <c r="J61" s="38"/>
      <c r="K61" s="38"/>
      <c r="L61" s="34" t="s">
        <v>230</v>
      </c>
    </row>
    <row r="62" spans="2:12" ht="12.95" customHeight="1">
      <c r="B62" s="434"/>
      <c r="C62" s="20"/>
      <c r="D62" s="20"/>
      <c r="F62" s="20"/>
      <c r="G62" s="20"/>
      <c r="H62" s="20"/>
      <c r="I62" s="20"/>
      <c r="J62" s="20"/>
      <c r="K62" s="20"/>
      <c r="L62" s="34" t="s">
        <v>230</v>
      </c>
    </row>
    <row r="63" spans="2:12">
      <c r="B63" s="435"/>
      <c r="C63" s="36"/>
      <c r="D63" s="38" t="s">
        <v>230</v>
      </c>
      <c r="E63" s="36"/>
      <c r="F63" s="36"/>
      <c r="G63" s="36"/>
      <c r="H63" s="36"/>
      <c r="I63" s="36"/>
      <c r="J63" s="36"/>
      <c r="K63" s="36"/>
      <c r="L63" s="40" t="s">
        <v>230</v>
      </c>
    </row>
    <row r="65" spans="3:12">
      <c r="C65" s="20"/>
      <c r="D65" s="20"/>
      <c r="F65" s="436"/>
      <c r="G65" s="436"/>
      <c r="H65" s="436"/>
      <c r="I65" s="1187" t="s">
        <v>101</v>
      </c>
      <c r="J65" s="1187"/>
      <c r="K65" s="1187"/>
      <c r="L65" s="20"/>
    </row>
  </sheetData>
  <mergeCells count="22">
    <mergeCell ref="E49:K49"/>
    <mergeCell ref="B58:C58"/>
    <mergeCell ref="I65:K65"/>
    <mergeCell ref="F11:K11"/>
    <mergeCell ref="F12:K12"/>
    <mergeCell ref="F14:K14"/>
    <mergeCell ref="B17:K17"/>
    <mergeCell ref="B18:B19"/>
    <mergeCell ref="C18:C19"/>
    <mergeCell ref="E18:E19"/>
    <mergeCell ref="F18:F19"/>
    <mergeCell ref="G18:G19"/>
    <mergeCell ref="H18:H19"/>
    <mergeCell ref="I18:K18"/>
    <mergeCell ref="F6:K6"/>
    <mergeCell ref="F7:K7"/>
    <mergeCell ref="F10:K10"/>
    <mergeCell ref="B1:J1"/>
    <mergeCell ref="B2:J2"/>
    <mergeCell ref="B4:J4"/>
    <mergeCell ref="B3:J3"/>
    <mergeCell ref="F5:K5"/>
  </mergeCells>
  <dataValidations count="1">
    <dataValidation type="list" allowBlank="1" showInputMessage="1" showErrorMessage="1" sqref="G37:G47 G20:G35" xr:uid="{7520FC0E-7C29-4A01-8C24-4F901149A6A4}">
      <formula1>"Male,Female"</formula1>
    </dataValidation>
  </dataValidations>
  <hyperlinks>
    <hyperlink ref="I65" location="'CONTENTS'!A1" display="CONTENTS!A1" xr:uid="{0177D51F-FE91-4499-94B2-50CB791A04DA}"/>
    <hyperlink ref="F14" r:id="rId1" xr:uid="{875066B9-8BE0-4D32-AA94-44CE0218376E}"/>
  </hyperlinks>
  <printOptions horizontalCentered="1" verticalCentered="1"/>
  <pageMargins left="0.51181102362204722" right="0.23622047244094491" top="0.98425196850393704" bottom="0.98425196850393704" header="0.98425196850393704" footer="0.51181102362204722"/>
  <pageSetup paperSize="14" scale="95" orientation="portrait" r:id="rId2"/>
  <headerFooter alignWithMargins="0">
    <oddFooter xml:space="preserve">&amp;RPage 1 Co Info_PN </oddFooter>
  </headerFooter>
  <customProperties>
    <customPr name="_pios_id" r:id="rId3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1">
    <tabColor indexed="45"/>
  </sheetPr>
  <dimension ref="A1:M71"/>
  <sheetViews>
    <sheetView zoomScaleNormal="100" workbookViewId="0">
      <pane ySplit="5" topLeftCell="A6" activePane="bottomLeft" state="frozen"/>
      <selection sqref="A1:IV1"/>
      <selection pane="bottomLeft" activeCell="J13" sqref="J13"/>
    </sheetView>
  </sheetViews>
  <sheetFormatPr defaultColWidth="8.85546875" defaultRowHeight="12.75"/>
  <cols>
    <col min="1" max="1" width="4" customWidth="1"/>
    <col min="2" max="2" width="27.42578125" customWidth="1"/>
    <col min="3" max="3" width="21.7109375" customWidth="1"/>
    <col min="4" max="4" width="18" style="19" customWidth="1"/>
    <col min="5" max="5" width="18.140625" style="19" customWidth="1"/>
    <col min="6" max="6" width="15.7109375" style="19" customWidth="1"/>
    <col min="7" max="7" width="17.28515625" style="19" customWidth="1"/>
    <col min="8" max="8" width="17.7109375" style="572" bestFit="1" customWidth="1"/>
    <col min="9" max="9" width="15.7109375" style="572" customWidth="1"/>
    <col min="10" max="10" width="15.7109375" style="19" customWidth="1"/>
    <col min="11" max="11" width="14.85546875" customWidth="1"/>
  </cols>
  <sheetData>
    <row r="1" spans="1:13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</row>
    <row r="2" spans="1:13" ht="29.45" customHeight="1" thickBot="1">
      <c r="A2" s="1253" t="s">
        <v>1251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5"/>
    </row>
    <row r="3" spans="1:13" s="4" customFormat="1" ht="18" customHeight="1">
      <c r="A3" s="1424" t="s">
        <v>1252</v>
      </c>
      <c r="B3" s="1473"/>
      <c r="C3" s="339" t="s">
        <v>1092</v>
      </c>
      <c r="D3" s="583" t="s">
        <v>703</v>
      </c>
      <c r="E3" s="1483" t="s">
        <v>1253</v>
      </c>
      <c r="F3" s="1484"/>
      <c r="G3" s="1443"/>
      <c r="H3" s="583" t="s">
        <v>1254</v>
      </c>
      <c r="I3" s="583" t="s">
        <v>1255</v>
      </c>
      <c r="J3" s="583" t="s">
        <v>1182</v>
      </c>
      <c r="K3" s="1482" t="s">
        <v>619</v>
      </c>
    </row>
    <row r="4" spans="1:13" s="4" customFormat="1">
      <c r="A4" s="1424"/>
      <c r="B4" s="1473"/>
      <c r="C4" s="339" t="s">
        <v>1094</v>
      </c>
      <c r="D4" s="583" t="s">
        <v>784</v>
      </c>
      <c r="E4" s="583" t="s">
        <v>1256</v>
      </c>
      <c r="F4" s="583" t="s">
        <v>998</v>
      </c>
      <c r="G4" s="583" t="s">
        <v>617</v>
      </c>
      <c r="H4" s="583" t="s">
        <v>783</v>
      </c>
      <c r="I4" s="583" t="s">
        <v>783</v>
      </c>
      <c r="J4" s="583" t="s">
        <v>785</v>
      </c>
      <c r="K4" s="1482"/>
    </row>
    <row r="5" spans="1:13" s="4" customFormat="1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  <c r="G5" s="718" t="s">
        <v>1257</v>
      </c>
      <c r="H5" s="732" t="s">
        <v>670</v>
      </c>
      <c r="I5" s="732" t="s">
        <v>671</v>
      </c>
      <c r="J5" s="550" t="s">
        <v>1258</v>
      </c>
      <c r="K5" s="624" t="s">
        <v>712</v>
      </c>
    </row>
    <row r="6" spans="1:13" ht="15" customHeight="1">
      <c r="A6" s="387" t="s">
        <v>133</v>
      </c>
      <c r="B6" s="165" t="s">
        <v>1259</v>
      </c>
      <c r="D6" s="26">
        <v>1144475.8999999999</v>
      </c>
      <c r="E6" s="26">
        <f>C25</f>
        <v>46106538.580000162</v>
      </c>
      <c r="F6" s="650">
        <v>0.12</v>
      </c>
      <c r="G6" s="196">
        <f>E6*F6</f>
        <v>5532784.6296000192</v>
      </c>
      <c r="H6" s="26">
        <f>5532784.63+1144475.9</f>
        <v>6677260.5299999993</v>
      </c>
      <c r="I6" s="562">
        <v>0</v>
      </c>
      <c r="J6" s="196">
        <f>SUM(D6+G6-H6-I6)</f>
        <v>-3.9998069405555725E-4</v>
      </c>
      <c r="K6" s="58"/>
    </row>
    <row r="7" spans="1:13">
      <c r="A7" s="387" t="s">
        <v>136</v>
      </c>
      <c r="B7" s="165" t="s">
        <v>1260</v>
      </c>
      <c r="D7" s="26"/>
      <c r="E7" s="26"/>
      <c r="F7" s="651">
        <f>0.4/200</f>
        <v>2E-3</v>
      </c>
      <c r="G7" s="196">
        <f t="shared" ref="G7" si="0">E7*F7</f>
        <v>0</v>
      </c>
      <c r="H7" s="562"/>
      <c r="I7" s="562"/>
      <c r="J7" s="196">
        <f>SUM(D7+G7-H7-I7)</f>
        <v>0</v>
      </c>
      <c r="K7" s="58"/>
    </row>
    <row r="8" spans="1:13">
      <c r="A8" s="387" t="s">
        <v>138</v>
      </c>
      <c r="B8" s="165" t="s">
        <v>1261</v>
      </c>
      <c r="D8" s="26"/>
      <c r="E8" s="658"/>
      <c r="F8" s="658"/>
      <c r="G8" s="658"/>
      <c r="H8" s="658"/>
      <c r="I8" s="658"/>
      <c r="J8" s="562"/>
      <c r="K8" s="58"/>
    </row>
    <row r="9" spans="1:13">
      <c r="A9" s="387" t="s">
        <v>738</v>
      </c>
      <c r="B9" s="165" t="s">
        <v>1262</v>
      </c>
      <c r="D9" s="26">
        <v>602017.63</v>
      </c>
      <c r="E9" s="658"/>
      <c r="F9" s="658"/>
      <c r="G9" s="658"/>
      <c r="H9" s="658"/>
      <c r="I9" s="658"/>
      <c r="J9" s="562">
        <v>604727</v>
      </c>
      <c r="K9" s="58"/>
    </row>
    <row r="10" spans="1:13">
      <c r="A10" s="387" t="s">
        <v>739</v>
      </c>
      <c r="B10" t="s">
        <v>1263</v>
      </c>
      <c r="D10" s="26">
        <v>504416.97</v>
      </c>
      <c r="E10" s="658"/>
      <c r="F10" s="658"/>
      <c r="G10" s="658"/>
      <c r="H10" s="658"/>
      <c r="I10" s="658"/>
      <c r="J10" s="562">
        <v>405434</v>
      </c>
      <c r="K10" s="58"/>
    </row>
    <row r="11" spans="1:13">
      <c r="A11" s="387" t="s">
        <v>740</v>
      </c>
      <c r="B11" t="s">
        <v>1264</v>
      </c>
      <c r="D11" s="26"/>
      <c r="E11" s="658"/>
      <c r="F11" s="658"/>
      <c r="G11" s="658"/>
      <c r="H11" s="658"/>
      <c r="I11" s="658"/>
      <c r="J11" s="562"/>
      <c r="K11" s="58"/>
    </row>
    <row r="12" spans="1:13">
      <c r="A12" s="387" t="s">
        <v>741</v>
      </c>
      <c r="D12" s="26"/>
      <c r="E12" s="658"/>
      <c r="F12" s="658"/>
      <c r="G12" s="658"/>
      <c r="H12" s="658"/>
      <c r="I12" s="658"/>
      <c r="J12" s="562"/>
      <c r="K12" s="58"/>
    </row>
    <row r="13" spans="1:13" ht="18" customHeight="1" thickBot="1">
      <c r="A13" s="57"/>
      <c r="B13" s="144" t="s">
        <v>1178</v>
      </c>
      <c r="C13" s="144"/>
      <c r="D13" s="192">
        <f>SUM(D6:D12)</f>
        <v>2250910.5</v>
      </c>
      <c r="E13" s="192">
        <f>SUM(E6:E12)</f>
        <v>46106538.580000162</v>
      </c>
      <c r="F13" s="192"/>
      <c r="G13" s="192">
        <f>SUM(G6:G12)</f>
        <v>5532784.6296000192</v>
      </c>
      <c r="H13" s="622">
        <f>SUM(H6:H12)</f>
        <v>6677260.5299999993</v>
      </c>
      <c r="I13" s="622">
        <f>SUM(I6:I12)</f>
        <v>0</v>
      </c>
      <c r="J13" s="192">
        <f>SUM(J6:J12)</f>
        <v>1010160.9996000193</v>
      </c>
      <c r="K13" s="620"/>
    </row>
    <row r="14" spans="1:13" ht="9" customHeight="1" thickTop="1" thickBot="1">
      <c r="A14" s="625"/>
      <c r="B14" s="15"/>
      <c r="C14" s="15"/>
      <c r="D14" s="16"/>
      <c r="E14" s="16"/>
      <c r="F14" s="16"/>
      <c r="G14" s="16"/>
      <c r="H14" s="626"/>
      <c r="I14" s="626"/>
      <c r="J14" s="627"/>
      <c r="K14" s="628"/>
      <c r="L14" s="165"/>
      <c r="M14" s="165"/>
    </row>
    <row r="15" spans="1:13" ht="9" customHeight="1">
      <c r="A15" s="165"/>
      <c r="B15" s="144"/>
      <c r="C15" s="144"/>
      <c r="D15" s="348"/>
      <c r="E15" s="348"/>
      <c r="F15" s="348"/>
      <c r="G15" s="348"/>
      <c r="H15" s="623"/>
      <c r="I15" s="623"/>
      <c r="J15" s="349"/>
      <c r="K15" s="1"/>
      <c r="L15" s="165"/>
      <c r="M15" s="165"/>
    </row>
    <row r="16" spans="1:13">
      <c r="A16" s="7"/>
      <c r="K16" s="82" t="s">
        <v>101</v>
      </c>
    </row>
    <row r="17" spans="1:12">
      <c r="A17" s="7"/>
    </row>
    <row r="18" spans="1:12">
      <c r="A18" s="7"/>
      <c r="B18" s="165" t="s">
        <v>1265</v>
      </c>
      <c r="C18" s="642">
        <f>C42</f>
        <v>126454138.58000016</v>
      </c>
    </row>
    <row r="19" spans="1:12">
      <c r="A19" s="7"/>
      <c r="B19" s="165" t="s">
        <v>1266</v>
      </c>
      <c r="C19" s="642"/>
    </row>
    <row r="20" spans="1:12">
      <c r="A20" s="7"/>
      <c r="B20" s="165" t="s">
        <v>1267</v>
      </c>
      <c r="C20" s="642">
        <f>D61</f>
        <v>0</v>
      </c>
    </row>
    <row r="21" spans="1:12">
      <c r="A21" s="7"/>
      <c r="B21" s="165" t="s">
        <v>1268</v>
      </c>
    </row>
    <row r="22" spans="1:12">
      <c r="A22" s="7"/>
      <c r="B22" s="165" t="s">
        <v>1269</v>
      </c>
      <c r="C22" s="8">
        <f>'Exh 3 TF-dep'!F50</f>
        <v>80347600</v>
      </c>
    </row>
    <row r="23" spans="1:12">
      <c r="A23" s="7"/>
      <c r="B23" s="165" t="s">
        <v>1270</v>
      </c>
    </row>
    <row r="24" spans="1:12">
      <c r="A24" s="7"/>
      <c r="B24" s="165" t="s">
        <v>1271</v>
      </c>
    </row>
    <row r="25" spans="1:12" ht="13.5" thickBot="1">
      <c r="A25" s="7"/>
      <c r="B25" s="165" t="s">
        <v>1272</v>
      </c>
      <c r="C25" s="654">
        <f>C18+C20-SUM(C22:C24)</f>
        <v>46106538.580000162</v>
      </c>
    </row>
    <row r="26" spans="1:12" ht="13.5" thickTop="1">
      <c r="A26" s="7"/>
    </row>
    <row r="27" spans="1:12" ht="15.75">
      <c r="A27" s="7"/>
      <c r="B27" s="1490" t="s">
        <v>1273</v>
      </c>
      <c r="C27" s="1490"/>
      <c r="D27" s="1490"/>
      <c r="E27" s="1490"/>
      <c r="F27" s="1490"/>
      <c r="G27" s="1490"/>
      <c r="H27" s="652"/>
      <c r="I27" s="652"/>
      <c r="J27" s="652"/>
      <c r="K27" s="652"/>
      <c r="L27" s="652"/>
    </row>
    <row r="28" spans="1:12" ht="15" thickBot="1">
      <c r="A28" s="7"/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</row>
    <row r="29" spans="1:12" ht="30.75" thickBot="1">
      <c r="A29" s="7"/>
      <c r="B29" s="664" t="s">
        <v>616</v>
      </c>
      <c r="C29" s="665" t="s">
        <v>1274</v>
      </c>
      <c r="D29" s="665" t="s">
        <v>1275</v>
      </c>
      <c r="E29" s="665" t="s">
        <v>579</v>
      </c>
      <c r="F29" s="665" t="s">
        <v>1276</v>
      </c>
      <c r="G29" s="665" t="s">
        <v>296</v>
      </c>
      <c r="H29"/>
      <c r="I29"/>
      <c r="J29"/>
    </row>
    <row r="30" spans="1:12" ht="14.25">
      <c r="A30" s="7"/>
      <c r="B30" s="662" t="s">
        <v>629</v>
      </c>
      <c r="C30" s="657">
        <v>5765403.75</v>
      </c>
      <c r="D30" s="657">
        <v>192949.72</v>
      </c>
      <c r="E30" s="657">
        <v>11530.81</v>
      </c>
      <c r="F30" s="657"/>
      <c r="G30" s="657">
        <f>SUM(C30:F30)</f>
        <v>5969884.2799999993</v>
      </c>
      <c r="H30"/>
      <c r="I30"/>
      <c r="J30"/>
    </row>
    <row r="31" spans="1:12" ht="14.25">
      <c r="A31" s="7"/>
      <c r="B31" s="790" t="s">
        <v>630</v>
      </c>
      <c r="C31" s="659">
        <v>4537563.3499999996</v>
      </c>
      <c r="D31" s="659">
        <v>92407.819999999992</v>
      </c>
      <c r="E31" s="659">
        <v>9075.1200000000008</v>
      </c>
      <c r="F31" s="659"/>
      <c r="G31" s="657">
        <f t="shared" ref="G31:G41" si="1">SUM(C31:F31)</f>
        <v>4639046.29</v>
      </c>
      <c r="H31"/>
      <c r="I31"/>
      <c r="J31"/>
    </row>
    <row r="32" spans="1:12" ht="14.25">
      <c r="A32" s="7"/>
      <c r="B32" s="790" t="s">
        <v>631</v>
      </c>
      <c r="C32" s="659">
        <v>2613274.79</v>
      </c>
      <c r="D32" s="659">
        <v>63909.020000000011</v>
      </c>
      <c r="E32" s="659">
        <v>5226.55</v>
      </c>
      <c r="F32" s="659"/>
      <c r="G32" s="657">
        <f t="shared" si="1"/>
        <v>2682410.36</v>
      </c>
      <c r="H32"/>
      <c r="I32"/>
      <c r="J32"/>
    </row>
    <row r="33" spans="1:10" ht="14.25">
      <c r="A33" s="7"/>
      <c r="B33" s="790" t="s">
        <v>632</v>
      </c>
      <c r="C33" s="659">
        <v>26509227.75</v>
      </c>
      <c r="D33" s="19">
        <v>615267.58999999915</v>
      </c>
      <c r="E33" s="659">
        <v>53018.850000000006</v>
      </c>
      <c r="F33" s="659"/>
      <c r="G33" s="657">
        <f t="shared" si="1"/>
        <v>27177514.190000001</v>
      </c>
      <c r="H33"/>
      <c r="I33"/>
      <c r="J33"/>
    </row>
    <row r="34" spans="1:10" ht="14.25">
      <c r="A34" s="7"/>
      <c r="B34" s="790" t="s">
        <v>633</v>
      </c>
      <c r="C34" s="659">
        <v>4854145.4000000004</v>
      </c>
      <c r="D34" s="659">
        <v>132312.62000000002</v>
      </c>
      <c r="E34" s="659">
        <v>9708.2900000000009</v>
      </c>
      <c r="F34" s="659"/>
      <c r="G34" s="657">
        <f>SUM(C34:F34)</f>
        <v>4996166.3100000005</v>
      </c>
      <c r="H34"/>
      <c r="I34"/>
      <c r="J34"/>
    </row>
    <row r="35" spans="1:10" ht="14.25">
      <c r="A35" s="7"/>
      <c r="B35" s="790" t="s">
        <v>634</v>
      </c>
      <c r="C35" s="659">
        <v>135475.05000000002</v>
      </c>
      <c r="D35" s="659">
        <v>6550.91</v>
      </c>
      <c r="E35" s="659">
        <v>270.95999999999998</v>
      </c>
      <c r="F35" s="659"/>
      <c r="G35" s="657">
        <f>SUM(C35:F35)</f>
        <v>142296.92000000001</v>
      </c>
      <c r="H35"/>
      <c r="I35"/>
      <c r="J35"/>
    </row>
    <row r="36" spans="1:10" ht="14.25">
      <c r="A36" s="7"/>
      <c r="B36" s="790" t="s">
        <v>635</v>
      </c>
      <c r="C36" s="659">
        <v>6370239.4200000055</v>
      </c>
      <c r="D36" s="659">
        <v>151635.26999999993</v>
      </c>
      <c r="E36" s="659">
        <v>12740.47</v>
      </c>
      <c r="F36" s="659"/>
      <c r="G36" s="657">
        <f>SUM(C36:F36)</f>
        <v>6534615.1600000048</v>
      </c>
      <c r="H36"/>
      <c r="I36"/>
      <c r="J36"/>
    </row>
    <row r="37" spans="1:10" ht="14.25">
      <c r="A37" s="7"/>
      <c r="B37" s="790" t="s">
        <v>636</v>
      </c>
      <c r="C37" s="659">
        <v>467587.25</v>
      </c>
      <c r="D37" s="659">
        <v>13251.48</v>
      </c>
      <c r="E37" s="659">
        <v>935.17000000000007</v>
      </c>
      <c r="F37" s="659"/>
      <c r="G37" s="657">
        <f>SUM(C37:F37)</f>
        <v>481773.89999999997</v>
      </c>
      <c r="H37"/>
      <c r="I37"/>
      <c r="J37"/>
    </row>
    <row r="38" spans="1:10" ht="14.25">
      <c r="A38" s="7"/>
      <c r="B38" s="790" t="s">
        <v>637</v>
      </c>
      <c r="C38" s="659">
        <v>11000146.320000002</v>
      </c>
      <c r="D38" s="659">
        <v>271126.41999999987</v>
      </c>
      <c r="E38" s="659">
        <v>22000.29</v>
      </c>
      <c r="F38" s="659"/>
      <c r="G38" s="657">
        <f>SUM(C38:F38)</f>
        <v>11293273.030000001</v>
      </c>
      <c r="H38"/>
      <c r="I38"/>
      <c r="J38"/>
    </row>
    <row r="39" spans="1:10" ht="14.25">
      <c r="A39" s="7"/>
      <c r="B39" s="790" t="s">
        <v>638</v>
      </c>
      <c r="C39" s="659">
        <v>3899224.3800000004</v>
      </c>
      <c r="D39" s="659">
        <v>87971.410000000018</v>
      </c>
      <c r="E39" s="659">
        <v>7798.45</v>
      </c>
      <c r="F39" s="659"/>
      <c r="G39" s="657">
        <f t="shared" si="1"/>
        <v>3994994.2400000007</v>
      </c>
      <c r="H39"/>
      <c r="I39"/>
      <c r="J39"/>
    </row>
    <row r="40" spans="1:10" ht="14.25">
      <c r="A40" s="7"/>
      <c r="B40" s="790" t="s">
        <v>639</v>
      </c>
      <c r="C40" s="659">
        <v>24907523.040000003</v>
      </c>
      <c r="D40" s="659">
        <v>628130.0700000003</v>
      </c>
      <c r="E40" s="659">
        <v>49815.040000000001</v>
      </c>
      <c r="F40" s="659"/>
      <c r="G40" s="657">
        <f t="shared" si="1"/>
        <v>25585468.150000002</v>
      </c>
      <c r="H40"/>
      <c r="I40"/>
      <c r="J40"/>
    </row>
    <row r="41" spans="1:10" ht="15" thickBot="1">
      <c r="A41" s="7"/>
      <c r="B41" s="790" t="s">
        <v>640</v>
      </c>
      <c r="C41" s="666">
        <v>35394328.08000014</v>
      </c>
      <c r="D41" s="666">
        <v>844616.6600000005</v>
      </c>
      <c r="E41" s="666">
        <v>70788.650000000009</v>
      </c>
      <c r="F41" s="667"/>
      <c r="G41" s="666">
        <f t="shared" si="1"/>
        <v>36309733.390000142</v>
      </c>
      <c r="H41"/>
      <c r="I41"/>
      <c r="J41"/>
    </row>
    <row r="42" spans="1:10" ht="15.75" thickBot="1">
      <c r="A42" s="7"/>
      <c r="B42" s="791" t="s">
        <v>315</v>
      </c>
      <c r="C42" s="663">
        <f>SUM(C30:C41)</f>
        <v>126454138.58000016</v>
      </c>
      <c r="D42" s="663">
        <f t="shared" ref="D42:F42" si="2">SUM(D30:D41)</f>
        <v>3100128.9899999998</v>
      </c>
      <c r="E42" s="663">
        <f t="shared" si="2"/>
        <v>252908.65000000002</v>
      </c>
      <c r="F42" s="663">
        <f t="shared" si="2"/>
        <v>0</v>
      </c>
      <c r="G42" s="663">
        <f>SUM(G30:G41)</f>
        <v>129807176.22000015</v>
      </c>
      <c r="H42"/>
      <c r="I42"/>
      <c r="J42"/>
    </row>
    <row r="43" spans="1:10" ht="13.5" thickTop="1">
      <c r="A43" s="7"/>
    </row>
    <row r="44" spans="1:10">
      <c r="A44" s="7"/>
    </row>
    <row r="45" spans="1:10" ht="15.75" customHeight="1">
      <c r="A45" s="7"/>
      <c r="B45" s="1485" t="s">
        <v>1277</v>
      </c>
      <c r="C45" s="1485"/>
      <c r="D45" s="1485"/>
    </row>
    <row r="46" spans="1:10" ht="16.5" thickBot="1">
      <c r="A46" s="7"/>
      <c r="B46" s="656"/>
      <c r="C46" s="656"/>
      <c r="D46" s="656"/>
    </row>
    <row r="47" spans="1:10" ht="12.75" customHeight="1">
      <c r="A47" s="7"/>
      <c r="B47" s="1486" t="s">
        <v>616</v>
      </c>
      <c r="C47" s="1488" t="s">
        <v>1278</v>
      </c>
      <c r="D47" s="1488" t="s">
        <v>1279</v>
      </c>
    </row>
    <row r="48" spans="1:10" ht="13.5" customHeight="1" thickBot="1">
      <c r="A48" s="7"/>
      <c r="B48" s="1487"/>
      <c r="C48" s="1489"/>
      <c r="D48" s="1489"/>
    </row>
    <row r="49" spans="1:10" ht="14.25">
      <c r="A49" s="7"/>
      <c r="B49" s="655" t="s">
        <v>629</v>
      </c>
      <c r="C49" s="657"/>
      <c r="D49" s="657"/>
    </row>
    <row r="50" spans="1:10" ht="14.25">
      <c r="A50" s="7"/>
      <c r="B50" s="660" t="s">
        <v>630</v>
      </c>
      <c r="C50" s="659"/>
      <c r="D50" s="659"/>
    </row>
    <row r="51" spans="1:10" ht="14.25">
      <c r="A51" s="7"/>
      <c r="B51" s="660" t="s">
        <v>631</v>
      </c>
      <c r="C51" s="659"/>
      <c r="D51" s="659"/>
    </row>
    <row r="52" spans="1:10" ht="14.25">
      <c r="A52" s="7"/>
      <c r="B52" s="660" t="s">
        <v>632</v>
      </c>
      <c r="C52" s="659"/>
      <c r="D52" s="659"/>
    </row>
    <row r="53" spans="1:10" ht="14.25">
      <c r="A53" s="7"/>
      <c r="B53" s="660" t="s">
        <v>633</v>
      </c>
      <c r="C53" s="659"/>
      <c r="D53" s="659"/>
    </row>
    <row r="54" spans="1:10" ht="14.25">
      <c r="A54" s="7"/>
      <c r="B54" s="660" t="s">
        <v>634</v>
      </c>
      <c r="C54" s="659"/>
      <c r="D54" s="659"/>
    </row>
    <row r="55" spans="1:10" ht="14.25">
      <c r="A55" s="7"/>
      <c r="B55" s="660" t="s">
        <v>635</v>
      </c>
      <c r="C55" s="659"/>
      <c r="D55" s="659"/>
    </row>
    <row r="56" spans="1:10" ht="14.25">
      <c r="A56" s="7"/>
      <c r="B56" s="660" t="s">
        <v>636</v>
      </c>
      <c r="C56" s="659"/>
      <c r="D56" s="659"/>
    </row>
    <row r="57" spans="1:10" ht="14.25">
      <c r="A57" s="7"/>
      <c r="B57" s="660" t="s">
        <v>637</v>
      </c>
      <c r="C57" s="659"/>
      <c r="D57" s="659"/>
    </row>
    <row r="58" spans="1:10" ht="14.25">
      <c r="B58" s="660" t="s">
        <v>638</v>
      </c>
      <c r="C58" s="659"/>
      <c r="D58" s="659"/>
      <c r="E58"/>
      <c r="F58"/>
      <c r="G58"/>
      <c r="H58"/>
      <c r="I58"/>
      <c r="J58"/>
    </row>
    <row r="59" spans="1:10" ht="14.25">
      <c r="A59" s="7"/>
      <c r="B59" s="660" t="s">
        <v>639</v>
      </c>
      <c r="C59" s="659"/>
      <c r="D59" s="659"/>
    </row>
    <row r="60" spans="1:10" ht="15" thickBot="1">
      <c r="A60" s="7"/>
      <c r="B60" s="660" t="s">
        <v>640</v>
      </c>
      <c r="C60" s="659"/>
      <c r="D60" s="666"/>
    </row>
    <row r="61" spans="1:10" ht="15.75" thickBot="1">
      <c r="A61" s="7"/>
      <c r="B61" s="653" t="s">
        <v>315</v>
      </c>
      <c r="C61" s="659"/>
      <c r="D61" s="663">
        <f>SUM(D49:D60)</f>
        <v>0</v>
      </c>
    </row>
    <row r="62" spans="1:10" ht="13.5" thickTop="1"/>
    <row r="63" spans="1:10">
      <c r="B63" s="418" t="s">
        <v>509</v>
      </c>
    </row>
    <row r="64" spans="1:10">
      <c r="A64" s="71">
        <v>1</v>
      </c>
      <c r="B64" s="636" t="s">
        <v>1280</v>
      </c>
    </row>
    <row r="65" spans="1:2">
      <c r="A65" s="71">
        <v>2</v>
      </c>
      <c r="B65" s="71" t="str">
        <f>'10 AP NP'!B39</f>
        <v>A "Not Applicable," “N/A,” "NONE," or "NlL" phrase should be indicated in the schedules or sheets that do not apply or are not suitable to the Company. </v>
      </c>
    </row>
    <row r="66" spans="1:2">
      <c r="A66" s="71">
        <v>3</v>
      </c>
      <c r="B66" s="71" t="str">
        <f>'10 AP NP'!B40</f>
        <v>Any schedule not in accordance with the prescribed format, wrong data entry, missing details, information, and incomplete information/s shall be subject to penalties as specified under CL 2014-15.</v>
      </c>
    </row>
    <row r="67" spans="1:2">
      <c r="A67" s="71">
        <v>4</v>
      </c>
      <c r="B67" s="71" t="s">
        <v>841</v>
      </c>
    </row>
    <row r="68" spans="1:2">
      <c r="B68" s="71" t="s">
        <v>1281</v>
      </c>
    </row>
    <row r="69" spans="1:2">
      <c r="B69" s="71" t="s">
        <v>1282</v>
      </c>
    </row>
    <row r="70" spans="1:2">
      <c r="B70" s="71" t="s">
        <v>1283</v>
      </c>
    </row>
    <row r="71" spans="1:2">
      <c r="B71" s="71" t="s">
        <v>1284</v>
      </c>
    </row>
  </sheetData>
  <mergeCells count="11">
    <mergeCell ref="B45:D45"/>
    <mergeCell ref="B47:B48"/>
    <mergeCell ref="C47:C48"/>
    <mergeCell ref="D47:D48"/>
    <mergeCell ref="B27:G27"/>
    <mergeCell ref="A5:B5"/>
    <mergeCell ref="A2:K2"/>
    <mergeCell ref="A1:K1"/>
    <mergeCell ref="A3:B4"/>
    <mergeCell ref="K3:K4"/>
    <mergeCell ref="E3:G3"/>
  </mergeCells>
  <phoneticPr fontId="6" type="noConversion"/>
  <hyperlinks>
    <hyperlink ref="K16" location="'CONTENTS'!A1" display="CONTENTS!A1" xr:uid="{FFD5D792-0923-465A-828F-A3E87E45B2F1}"/>
  </hyperlinks>
  <printOptions horizontalCentered="1" gridLines="1"/>
  <pageMargins left="0.51181102362204722" right="0.23622047244094491" top="1.4960629921259843" bottom="0.98425196850393704" header="0.51181102362204722" footer="0.51181102362204722"/>
  <pageSetup paperSize="14" scale="120" orientation="landscape" r:id="rId1"/>
  <headerFooter alignWithMargins="0">
    <oddFooter>&amp;RPage 36 Sch 11_TP_PN</oddFooter>
  </headerFooter>
  <customProperties>
    <customPr name="_pios_id" r:id="rId2"/>
  </customProperties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5"/>
  </sheetPr>
  <dimension ref="A1:G29"/>
  <sheetViews>
    <sheetView zoomScale="85" zoomScaleNormal="85" workbookViewId="0">
      <pane ySplit="1" topLeftCell="A2" activePane="bottomLeft" state="frozen"/>
      <selection sqref="A1:IV1"/>
      <selection pane="bottomLeft" activeCell="N47" sqref="N47"/>
    </sheetView>
  </sheetViews>
  <sheetFormatPr defaultColWidth="8.85546875" defaultRowHeight="12.75"/>
  <cols>
    <col min="1" max="1" width="4" customWidth="1"/>
    <col min="2" max="2" width="31.7109375" customWidth="1"/>
    <col min="3" max="3" width="19.28515625" customWidth="1"/>
    <col min="4" max="5" width="15.7109375" style="19" customWidth="1"/>
    <col min="6" max="6" width="19.42578125" customWidth="1"/>
  </cols>
  <sheetData>
    <row r="1" spans="1:6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</row>
    <row r="2" spans="1:6" ht="30" customHeight="1" thickBot="1">
      <c r="A2" s="1253" t="s">
        <v>1285</v>
      </c>
      <c r="B2" s="1254"/>
      <c r="C2" s="1254"/>
      <c r="D2" s="1254"/>
      <c r="E2" s="1254"/>
      <c r="F2" s="1255"/>
    </row>
    <row r="3" spans="1:6" ht="18" customHeight="1">
      <c r="A3" s="1424" t="s">
        <v>1286</v>
      </c>
      <c r="B3" s="1425"/>
      <c r="C3" s="243" t="s">
        <v>1287</v>
      </c>
      <c r="D3" s="326" t="s">
        <v>703</v>
      </c>
      <c r="E3" s="326" t="s">
        <v>1182</v>
      </c>
      <c r="F3" s="1482" t="s">
        <v>619</v>
      </c>
    </row>
    <row r="4" spans="1:6" ht="13.5" customHeight="1">
      <c r="A4" s="1424"/>
      <c r="B4" s="1425"/>
      <c r="C4" s="243" t="s">
        <v>1094</v>
      </c>
      <c r="D4" s="326" t="s">
        <v>784</v>
      </c>
      <c r="E4" s="326" t="s">
        <v>785</v>
      </c>
      <c r="F4" s="1482"/>
    </row>
    <row r="5" spans="1:6" ht="15" customHeight="1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</row>
    <row r="6" spans="1:6" ht="15" customHeight="1">
      <c r="A6" s="145" t="s">
        <v>1183</v>
      </c>
      <c r="B6" t="s">
        <v>1288</v>
      </c>
      <c r="D6" s="26"/>
      <c r="E6" s="26"/>
      <c r="F6" s="77"/>
    </row>
    <row r="7" spans="1:6" ht="15" customHeight="1">
      <c r="A7" s="107"/>
      <c r="B7" s="41" t="s">
        <v>1289</v>
      </c>
      <c r="D7" s="26"/>
      <c r="E7" s="26"/>
      <c r="F7" s="77"/>
    </row>
    <row r="8" spans="1:6" ht="15" customHeight="1">
      <c r="A8" s="107"/>
      <c r="B8" s="377">
        <v>1</v>
      </c>
      <c r="D8" s="26"/>
      <c r="E8" s="26"/>
      <c r="F8" s="77"/>
    </row>
    <row r="9" spans="1:6" ht="15" customHeight="1">
      <c r="A9" s="107"/>
      <c r="B9" s="377">
        <v>2</v>
      </c>
      <c r="D9" s="26"/>
      <c r="E9" s="26"/>
      <c r="F9" s="77"/>
    </row>
    <row r="10" spans="1:6" ht="15" customHeight="1">
      <c r="A10" s="107"/>
      <c r="B10" s="377">
        <v>3</v>
      </c>
      <c r="D10" s="26"/>
      <c r="E10" s="26"/>
      <c r="F10" s="77"/>
    </row>
    <row r="11" spans="1:6" ht="15" customHeight="1">
      <c r="A11" s="145" t="s">
        <v>1188</v>
      </c>
      <c r="B11" t="s">
        <v>1290</v>
      </c>
      <c r="D11" s="26"/>
      <c r="E11" s="26"/>
      <c r="F11" s="77"/>
    </row>
    <row r="12" spans="1:6" ht="15" customHeight="1">
      <c r="A12" s="145"/>
      <c r="B12" s="41" t="s">
        <v>1289</v>
      </c>
      <c r="D12" s="26"/>
      <c r="E12" s="26"/>
      <c r="F12" s="77"/>
    </row>
    <row r="13" spans="1:6" ht="15" customHeight="1">
      <c r="A13" s="377">
        <v>1</v>
      </c>
      <c r="B13" s="377"/>
      <c r="D13" s="26"/>
      <c r="E13" s="26"/>
      <c r="F13" s="77"/>
    </row>
    <row r="14" spans="1:6" ht="15" customHeight="1">
      <c r="A14" s="377">
        <v>2</v>
      </c>
      <c r="B14" s="377"/>
      <c r="D14" s="26"/>
      <c r="E14" s="26"/>
      <c r="F14" s="77"/>
    </row>
    <row r="15" spans="1:6" ht="15" customHeight="1">
      <c r="A15" s="377">
        <v>3</v>
      </c>
      <c r="B15" s="377"/>
      <c r="D15" s="26"/>
      <c r="E15" s="26"/>
      <c r="F15" s="77"/>
    </row>
    <row r="16" spans="1:6" ht="15" customHeight="1">
      <c r="A16" s="145" t="s">
        <v>1192</v>
      </c>
      <c r="B16" t="s">
        <v>1291</v>
      </c>
      <c r="D16" s="26"/>
      <c r="E16" s="26"/>
      <c r="F16" s="77"/>
    </row>
    <row r="17" spans="1:7" ht="15" customHeight="1">
      <c r="A17" s="107"/>
      <c r="B17" s="41" t="s">
        <v>1289</v>
      </c>
      <c r="D17" s="26"/>
      <c r="E17" s="26"/>
      <c r="F17" s="77"/>
    </row>
    <row r="18" spans="1:7" ht="15" customHeight="1">
      <c r="A18" s="107">
        <v>1</v>
      </c>
      <c r="B18" s="377" t="s">
        <v>1675</v>
      </c>
      <c r="D18" s="929">
        <v>1122859</v>
      </c>
      <c r="E18" s="929">
        <v>1039175</v>
      </c>
      <c r="F18" s="77"/>
    </row>
    <row r="19" spans="1:7" ht="15" customHeight="1">
      <c r="A19" s="107">
        <v>2</v>
      </c>
      <c r="B19" s="377" t="s">
        <v>1676</v>
      </c>
      <c r="D19" s="929">
        <v>10879633</v>
      </c>
      <c r="E19" s="929">
        <v>13563108</v>
      </c>
      <c r="F19" s="77"/>
    </row>
    <row r="20" spans="1:7" ht="15" customHeight="1">
      <c r="A20" s="107">
        <v>3</v>
      </c>
      <c r="B20" s="377" t="s">
        <v>1677</v>
      </c>
      <c r="D20" s="929">
        <v>2940190</v>
      </c>
      <c r="E20" s="929">
        <v>985040</v>
      </c>
      <c r="F20" s="77"/>
    </row>
    <row r="21" spans="1:7" ht="15" customHeight="1">
      <c r="A21" s="107">
        <v>4</v>
      </c>
      <c r="B21" s="377" t="s">
        <v>1678</v>
      </c>
      <c r="D21" s="929">
        <v>51269061</v>
      </c>
      <c r="E21" s="929">
        <v>9211793</v>
      </c>
      <c r="F21" s="77"/>
    </row>
    <row r="22" spans="1:7" ht="15" customHeight="1">
      <c r="A22" s="107"/>
      <c r="B22" s="377"/>
      <c r="D22" s="929"/>
      <c r="E22" s="929"/>
      <c r="F22" s="77"/>
    </row>
    <row r="23" spans="1:7" ht="18" customHeight="1" thickBot="1">
      <c r="A23" s="85"/>
      <c r="B23" s="144" t="s">
        <v>1178</v>
      </c>
      <c r="C23" s="144"/>
      <c r="D23" s="988">
        <f>SUM(D6:D21)</f>
        <v>66211743</v>
      </c>
      <c r="E23" s="988">
        <f>SUM(E6:E21)</f>
        <v>24799116</v>
      </c>
      <c r="F23" s="167"/>
    </row>
    <row r="24" spans="1:7" ht="9" customHeight="1" thickTop="1" thickBot="1">
      <c r="A24" s="178"/>
      <c r="B24" s="179"/>
      <c r="C24" s="179"/>
      <c r="D24" s="180"/>
      <c r="E24" s="181"/>
      <c r="F24" s="182"/>
      <c r="G24" s="10"/>
    </row>
    <row r="25" spans="1:7">
      <c r="A25" s="7" t="s">
        <v>1102</v>
      </c>
    </row>
    <row r="26" spans="1:7">
      <c r="F26" s="82" t="s">
        <v>101</v>
      </c>
    </row>
    <row r="27" spans="1:7">
      <c r="B27" s="418" t="s">
        <v>509</v>
      </c>
    </row>
    <row r="28" spans="1:7">
      <c r="A28" s="71">
        <v>1</v>
      </c>
      <c r="B28" s="71" t="str">
        <f>'11 TxP'!B65</f>
        <v>A "Not Applicable," “N/A,” "NONE," or "NlL" phrase should be indicated in the schedules or sheets that do not apply or are not suitable to the Company. </v>
      </c>
    </row>
    <row r="29" spans="1:7">
      <c r="A29" s="71">
        <v>2</v>
      </c>
      <c r="B29" s="71" t="str">
        <f>'11 TxP'!B66</f>
        <v>Any schedule not in accordance with the prescribed format, wrong data entry, missing details, information, and incomplete information/s shall be subject to penalties as specified under CL 2014-15.</v>
      </c>
    </row>
  </sheetData>
  <mergeCells count="5">
    <mergeCell ref="A1:F1"/>
    <mergeCell ref="A3:B4"/>
    <mergeCell ref="A5:B5"/>
    <mergeCell ref="A2:F2"/>
    <mergeCell ref="F3:F4"/>
  </mergeCells>
  <phoneticPr fontId="6" type="noConversion"/>
  <hyperlinks>
    <hyperlink ref="F26" location="'CONTENTS'!A1" display="CONTENTS!A1" xr:uid="{C2BF23EF-1554-404F-BE80-BB5A9BB80D93}"/>
  </hyperlinks>
  <printOptions horizontalCentered="1" gridLines="1"/>
  <pageMargins left="0.51181102362204722" right="0.23622047244094491" top="1.4960629921259843" bottom="0.98425196850393704" header="0.51181102362204722" footer="0.51181102362204722"/>
  <pageSetup paperSize="14" scale="120" orientation="landscape" r:id="rId1"/>
  <headerFooter alignWithMargins="0">
    <oddFooter>&amp;RPage 34 Sch11_AcEx_PN</oddFooter>
  </headerFooter>
  <customProperties>
    <customPr name="_pios_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5"/>
  </sheetPr>
  <dimension ref="A1:F20"/>
  <sheetViews>
    <sheetView zoomScale="90" zoomScaleNormal="90" workbookViewId="0">
      <pane ySplit="1" topLeftCell="A2" activePane="bottomLeft" state="frozen"/>
      <selection sqref="A1:IV1"/>
      <selection pane="bottomLeft" activeCell="L44" sqref="L44"/>
    </sheetView>
  </sheetViews>
  <sheetFormatPr defaultColWidth="8.85546875" defaultRowHeight="12.75"/>
  <cols>
    <col min="1" max="1" width="4" customWidth="1"/>
    <col min="2" max="2" width="27.42578125" customWidth="1"/>
    <col min="3" max="3" width="21.7109375" customWidth="1"/>
    <col min="4" max="5" width="15.7109375" style="8" customWidth="1"/>
    <col min="6" max="6" width="14.85546875" customWidth="1"/>
    <col min="7" max="7" width="4.140625" customWidth="1"/>
  </cols>
  <sheetData>
    <row r="1" spans="1:6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</row>
    <row r="2" spans="1:6" ht="30" customHeight="1" thickBot="1">
      <c r="A2" s="1253" t="s">
        <v>1292</v>
      </c>
      <c r="B2" s="1254"/>
      <c r="C2" s="1254"/>
      <c r="D2" s="1254"/>
      <c r="E2" s="1254"/>
      <c r="F2" s="1255"/>
    </row>
    <row r="3" spans="1:6">
      <c r="A3" s="1480" t="s">
        <v>1245</v>
      </c>
      <c r="B3" s="1481"/>
      <c r="C3" s="532" t="s">
        <v>1287</v>
      </c>
      <c r="D3" s="533" t="s">
        <v>703</v>
      </c>
      <c r="E3" s="533" t="s">
        <v>1182</v>
      </c>
      <c r="F3" s="1491" t="s">
        <v>619</v>
      </c>
    </row>
    <row r="4" spans="1:6">
      <c r="A4" s="1424"/>
      <c r="B4" s="1425"/>
      <c r="C4" s="243" t="s">
        <v>1094</v>
      </c>
      <c r="D4" s="326" t="s">
        <v>784</v>
      </c>
      <c r="E4" s="326" t="s">
        <v>785</v>
      </c>
      <c r="F4" s="1482"/>
    </row>
    <row r="5" spans="1:6" ht="13.5" thickBot="1">
      <c r="A5" s="1251" t="s">
        <v>623</v>
      </c>
      <c r="B5" s="1260"/>
      <c r="C5" s="732" t="s">
        <v>624</v>
      </c>
      <c r="D5" s="727" t="s">
        <v>625</v>
      </c>
      <c r="E5" s="727" t="s">
        <v>626</v>
      </c>
      <c r="F5" s="727" t="s">
        <v>627</v>
      </c>
    </row>
    <row r="6" spans="1:6" ht="15" customHeight="1">
      <c r="A6" s="107" t="s">
        <v>133</v>
      </c>
      <c r="D6" s="21"/>
      <c r="E6" s="21"/>
      <c r="F6" s="77"/>
    </row>
    <row r="7" spans="1:6">
      <c r="A7" s="107" t="s">
        <v>136</v>
      </c>
      <c r="D7" s="21"/>
      <c r="E7" s="21"/>
      <c r="F7" s="77"/>
    </row>
    <row r="8" spans="1:6">
      <c r="A8" s="107" t="s">
        <v>138</v>
      </c>
      <c r="D8" s="21"/>
      <c r="E8" s="21"/>
      <c r="F8" s="77"/>
    </row>
    <row r="9" spans="1:6">
      <c r="A9" s="107" t="s">
        <v>738</v>
      </c>
      <c r="D9" s="21"/>
      <c r="E9" s="21"/>
      <c r="F9" s="77"/>
    </row>
    <row r="10" spans="1:6">
      <c r="A10" s="107" t="s">
        <v>739</v>
      </c>
      <c r="D10" s="21"/>
      <c r="E10" s="21"/>
      <c r="F10" s="77"/>
    </row>
    <row r="11" spans="1:6">
      <c r="A11" s="107" t="s">
        <v>740</v>
      </c>
      <c r="D11" s="21"/>
      <c r="E11" s="21"/>
      <c r="F11" s="77"/>
    </row>
    <row r="12" spans="1:6">
      <c r="A12" s="107" t="s">
        <v>741</v>
      </c>
      <c r="D12" s="21"/>
      <c r="E12" s="21"/>
      <c r="F12" s="77"/>
    </row>
    <row r="13" spans="1:6" ht="18" customHeight="1" thickBot="1">
      <c r="A13" s="85"/>
      <c r="B13" s="144" t="s">
        <v>1178</v>
      </c>
      <c r="C13" s="144"/>
      <c r="D13" s="192">
        <f>SUM(D6:D12)</f>
        <v>0</v>
      </c>
      <c r="E13" s="192">
        <f>SUM(E6:E12)</f>
        <v>0</v>
      </c>
      <c r="F13" s="167"/>
    </row>
    <row r="14" spans="1:6" ht="9" customHeight="1" thickTop="1" thickBot="1">
      <c r="A14" s="90"/>
      <c r="B14" s="91"/>
      <c r="C14" s="91"/>
      <c r="D14" s="118"/>
      <c r="E14" s="118"/>
      <c r="F14" s="80"/>
    </row>
    <row r="15" spans="1:6">
      <c r="B15" s="7"/>
      <c r="C15" s="7"/>
      <c r="D15" s="17"/>
    </row>
    <row r="16" spans="1:6">
      <c r="A16" s="7" t="s">
        <v>1102</v>
      </c>
      <c r="F16" s="82" t="s">
        <v>101</v>
      </c>
    </row>
    <row r="17" spans="1:2" ht="9" customHeight="1"/>
    <row r="18" spans="1:2">
      <c r="B18" s="418" t="s">
        <v>509</v>
      </c>
    </row>
    <row r="19" spans="1:2">
      <c r="A19" s="71">
        <v>1</v>
      </c>
      <c r="B19" s="71" t="str">
        <f>'12 AE'!B28</f>
        <v>A "Not Applicable," “N/A,” "NONE," or "NlL" phrase should be indicated in the schedules or sheets that do not apply or are not suitable to the Company. </v>
      </c>
    </row>
    <row r="20" spans="1:2">
      <c r="A20" s="71">
        <v>2</v>
      </c>
      <c r="B20" s="71" t="str">
        <f>'12 AE'!B29</f>
        <v>Any schedule not in accordance with the prescribed format, wrong data entry, missing details, information, and incomplete information/s shall be subject to penalties as specified under CL 2014-15.</v>
      </c>
    </row>
  </sheetData>
  <mergeCells count="5">
    <mergeCell ref="A1:F1"/>
    <mergeCell ref="A2:F2"/>
    <mergeCell ref="A3:B4"/>
    <mergeCell ref="A5:B5"/>
    <mergeCell ref="F3:F4"/>
  </mergeCells>
  <phoneticPr fontId="6" type="noConversion"/>
  <hyperlinks>
    <hyperlink ref="F16" location="'CONTENTS'!A1" display="CONTENTS!A1" xr:uid="{53630BEE-7B47-46A7-A8FF-5DAE7A93A97F}"/>
  </hyperlinks>
  <printOptions horizontalCentered="1" gridLines="1"/>
  <pageMargins left="0.51181102362204722" right="0.23622047244094491" top="1.2598425196850394" bottom="0.98425196850393704" header="0.51181102362204722" footer="0.51181102362204722"/>
  <pageSetup paperSize="14" scale="120" orientation="landscape" r:id="rId1"/>
  <headerFooter alignWithMargins="0">
    <oddFooter>&amp;RPage 38 Sch13_OL_PN</oddFooter>
  </headerFooter>
  <customProperties>
    <customPr name="_pios_id" r:id="rId2"/>
  </customProperties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rgb="FFC49827"/>
    <pageSetUpPr fitToPage="1"/>
  </sheetPr>
  <dimension ref="A1:O28"/>
  <sheetViews>
    <sheetView zoomScaleNormal="100" workbookViewId="0">
      <pane ySplit="6" topLeftCell="A7" activePane="bottomLeft" state="frozen"/>
      <selection pane="bottomLeft" activeCell="L36" sqref="L36:L37"/>
    </sheetView>
  </sheetViews>
  <sheetFormatPr defaultColWidth="8.85546875" defaultRowHeight="12.75"/>
  <cols>
    <col min="1" max="1" width="3.7109375" customWidth="1"/>
    <col min="2" max="2" width="32.7109375" customWidth="1"/>
    <col min="3" max="3" width="19.42578125" customWidth="1"/>
    <col min="4" max="4" width="15.5703125" style="8" customWidth="1"/>
    <col min="6" max="6" width="16.28515625" style="8" customWidth="1"/>
    <col min="7" max="7" width="10.85546875" style="8" customWidth="1"/>
    <col min="8" max="8" width="11.28515625" style="8" customWidth="1"/>
    <col min="9" max="9" width="15.28515625" style="8" customWidth="1"/>
    <col min="10" max="10" width="13.85546875" style="8" customWidth="1"/>
    <col min="11" max="11" width="17.5703125" style="8" customWidth="1"/>
    <col min="12" max="13" width="16.140625" style="8" customWidth="1"/>
    <col min="14" max="14" width="14" style="8" customWidth="1"/>
    <col min="15" max="15" width="14.42578125" style="8" customWidth="1"/>
  </cols>
  <sheetData>
    <row r="1" spans="1:15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</row>
    <row r="2" spans="1:15" ht="29.45" customHeight="1" thickBot="1">
      <c r="A2" s="1253" t="s">
        <v>1293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55"/>
    </row>
    <row r="3" spans="1:15" ht="27" customHeight="1" thickBot="1">
      <c r="A3" s="1256" t="s">
        <v>1546</v>
      </c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495"/>
    </row>
    <row r="4" spans="1:15" s="9" customFormat="1" ht="22.5" customHeight="1">
      <c r="A4" s="1499" t="s">
        <v>1294</v>
      </c>
      <c r="B4" s="1500"/>
      <c r="C4" s="1496" t="s">
        <v>1295</v>
      </c>
      <c r="D4" s="351" t="s">
        <v>1074</v>
      </c>
      <c r="E4" s="350" t="s">
        <v>1296</v>
      </c>
      <c r="F4" s="351" t="s">
        <v>1297</v>
      </c>
      <c r="G4" s="352" t="s">
        <v>1298</v>
      </c>
      <c r="H4" s="351" t="s">
        <v>1299</v>
      </c>
      <c r="I4" s="1497" t="s">
        <v>1300</v>
      </c>
      <c r="J4" s="1498"/>
      <c r="K4" s="351" t="s">
        <v>1301</v>
      </c>
      <c r="L4" s="353" t="s">
        <v>1302</v>
      </c>
      <c r="M4" s="1501" t="s">
        <v>501</v>
      </c>
      <c r="N4" s="354" t="s">
        <v>1303</v>
      </c>
      <c r="O4" s="590" t="s">
        <v>1304</v>
      </c>
    </row>
    <row r="5" spans="1:15" s="9" customFormat="1" ht="26.25" customHeight="1">
      <c r="A5" s="1261"/>
      <c r="B5" s="1237"/>
      <c r="C5" s="1263"/>
      <c r="D5" s="119" t="s">
        <v>1024</v>
      </c>
      <c r="E5" s="94" t="s">
        <v>1305</v>
      </c>
      <c r="F5" s="119" t="s">
        <v>1306</v>
      </c>
      <c r="G5" s="355" t="s">
        <v>1307</v>
      </c>
      <c r="H5" s="119" t="s">
        <v>1308</v>
      </c>
      <c r="I5" s="119" t="s">
        <v>1309</v>
      </c>
      <c r="J5" s="119" t="s">
        <v>1310</v>
      </c>
      <c r="K5" s="356" t="s">
        <v>1311</v>
      </c>
      <c r="L5" s="357" t="s">
        <v>1312</v>
      </c>
      <c r="M5" s="1502"/>
      <c r="N5" s="358" t="s">
        <v>783</v>
      </c>
      <c r="O5" s="591" t="s">
        <v>785</v>
      </c>
    </row>
    <row r="6" spans="1:15" s="9" customFormat="1" ht="13.5" thickBot="1">
      <c r="A6" s="1492" t="s">
        <v>623</v>
      </c>
      <c r="B6" s="1493"/>
      <c r="C6" s="732" t="s">
        <v>624</v>
      </c>
      <c r="D6" s="732" t="s">
        <v>625</v>
      </c>
      <c r="E6" s="732" t="s">
        <v>626</v>
      </c>
      <c r="F6" s="732" t="s">
        <v>627</v>
      </c>
      <c r="G6" s="773" t="s">
        <v>669</v>
      </c>
      <c r="H6" s="773" t="s">
        <v>670</v>
      </c>
      <c r="I6" s="773" t="s">
        <v>671</v>
      </c>
      <c r="J6" s="773" t="s">
        <v>672</v>
      </c>
      <c r="K6" s="732" t="s">
        <v>712</v>
      </c>
      <c r="L6" s="732" t="s">
        <v>713</v>
      </c>
      <c r="M6" s="732" t="s">
        <v>714</v>
      </c>
      <c r="N6" s="732" t="s">
        <v>715</v>
      </c>
      <c r="O6" s="613" t="s">
        <v>716</v>
      </c>
    </row>
    <row r="7" spans="1:15" ht="18" customHeight="1">
      <c r="A7" s="107" t="s">
        <v>133</v>
      </c>
      <c r="B7" t="s">
        <v>1547</v>
      </c>
      <c r="C7" t="s">
        <v>1548</v>
      </c>
      <c r="D7" s="946">
        <v>4999995</v>
      </c>
      <c r="E7" s="908">
        <v>25</v>
      </c>
      <c r="F7" s="946">
        <v>124999875</v>
      </c>
      <c r="G7" s="183">
        <v>0.99999833333333332</v>
      </c>
      <c r="H7" s="946">
        <v>0</v>
      </c>
      <c r="I7" s="946">
        <v>74999875</v>
      </c>
      <c r="J7" s="946">
        <v>50000000</v>
      </c>
      <c r="K7" s="946">
        <v>374999625</v>
      </c>
      <c r="L7" s="946"/>
      <c r="M7" s="946">
        <v>687000000</v>
      </c>
      <c r="N7" s="21"/>
      <c r="O7" s="113"/>
    </row>
    <row r="8" spans="1:15">
      <c r="A8" s="107" t="s">
        <v>136</v>
      </c>
      <c r="B8" t="s">
        <v>1502</v>
      </c>
      <c r="C8" t="s">
        <v>1503</v>
      </c>
      <c r="D8" s="21">
        <v>1</v>
      </c>
      <c r="E8" s="908">
        <v>25</v>
      </c>
      <c r="F8" s="21">
        <v>25</v>
      </c>
      <c r="G8" s="183">
        <v>3.3333333333333335E-7</v>
      </c>
      <c r="H8" s="21">
        <v>0</v>
      </c>
      <c r="I8" s="21">
        <v>25</v>
      </c>
      <c r="J8" s="21"/>
      <c r="K8" s="21">
        <v>75</v>
      </c>
      <c r="L8" s="21"/>
      <c r="M8" s="21"/>
      <c r="N8" s="21"/>
      <c r="O8" s="113"/>
    </row>
    <row r="9" spans="1:15">
      <c r="A9" s="107" t="s">
        <v>138</v>
      </c>
      <c r="B9" t="s">
        <v>1505</v>
      </c>
      <c r="C9" t="s">
        <v>1508</v>
      </c>
      <c r="D9" s="21">
        <v>1</v>
      </c>
      <c r="E9" s="908">
        <v>25</v>
      </c>
      <c r="F9" s="21">
        <v>25</v>
      </c>
      <c r="G9" s="183">
        <v>3.3333333333333335E-7</v>
      </c>
      <c r="H9" s="21">
        <v>0</v>
      </c>
      <c r="I9" s="21">
        <v>25</v>
      </c>
      <c r="J9" s="21"/>
      <c r="K9" s="21">
        <v>75</v>
      </c>
      <c r="L9" s="21"/>
      <c r="M9" s="21"/>
      <c r="N9" s="21"/>
      <c r="O9" s="113"/>
    </row>
    <row r="10" spans="1:15">
      <c r="A10" s="107" t="s">
        <v>738</v>
      </c>
      <c r="B10" t="s">
        <v>1549</v>
      </c>
      <c r="C10" t="s">
        <v>1508</v>
      </c>
      <c r="D10" s="21">
        <v>1</v>
      </c>
      <c r="E10" s="908">
        <v>25</v>
      </c>
      <c r="F10" s="21">
        <v>25</v>
      </c>
      <c r="G10" s="183">
        <v>3.3333333333333335E-7</v>
      </c>
      <c r="H10" s="946">
        <v>0</v>
      </c>
      <c r="I10" s="21">
        <v>25</v>
      </c>
      <c r="J10" s="946"/>
      <c r="K10" s="21">
        <v>75</v>
      </c>
      <c r="L10" s="21"/>
      <c r="M10" s="21"/>
      <c r="N10" s="21"/>
      <c r="O10" s="113"/>
    </row>
    <row r="11" spans="1:15">
      <c r="A11" s="107" t="s">
        <v>739</v>
      </c>
      <c r="B11" t="s">
        <v>1507</v>
      </c>
      <c r="C11" t="s">
        <v>1508</v>
      </c>
      <c r="D11" s="21">
        <v>1</v>
      </c>
      <c r="E11" s="908">
        <v>25</v>
      </c>
      <c r="F11" s="21">
        <v>25</v>
      </c>
      <c r="G11" s="183">
        <v>3.3333333333333335E-7</v>
      </c>
      <c r="H11" s="946">
        <v>0</v>
      </c>
      <c r="I11" s="21">
        <v>25</v>
      </c>
      <c r="J11" s="946"/>
      <c r="K11" s="21">
        <v>75</v>
      </c>
      <c r="L11" s="21"/>
      <c r="M11" s="21"/>
      <c r="N11" s="21"/>
      <c r="O11" s="113"/>
    </row>
    <row r="12" spans="1:15">
      <c r="A12" s="107" t="s">
        <v>740</v>
      </c>
      <c r="B12" s="165" t="s">
        <v>1536</v>
      </c>
      <c r="C12" s="165" t="s">
        <v>1537</v>
      </c>
      <c r="D12" s="21">
        <v>1</v>
      </c>
      <c r="E12" s="908">
        <v>25</v>
      </c>
      <c r="F12" s="21">
        <v>25</v>
      </c>
      <c r="G12" s="183">
        <v>3.3333333333333335E-7</v>
      </c>
      <c r="H12" s="946">
        <v>0</v>
      </c>
      <c r="I12" s="21">
        <v>25</v>
      </c>
      <c r="J12" s="946"/>
      <c r="K12" s="21">
        <v>75</v>
      </c>
      <c r="L12" s="21"/>
      <c r="M12" s="21"/>
      <c r="N12" s="21"/>
      <c r="O12" s="113"/>
    </row>
    <row r="13" spans="1:15">
      <c r="A13" s="107" t="s">
        <v>741</v>
      </c>
      <c r="D13" s="946"/>
      <c r="E13" s="908"/>
      <c r="F13" s="946"/>
      <c r="G13" s="947"/>
      <c r="H13" s="946"/>
      <c r="I13" s="946"/>
      <c r="J13" s="946"/>
      <c r="K13" s="946"/>
      <c r="L13" s="21"/>
      <c r="M13" s="21"/>
      <c r="N13" s="21"/>
      <c r="O13" s="113"/>
    </row>
    <row r="14" spans="1:15">
      <c r="A14" s="107" t="s">
        <v>742</v>
      </c>
      <c r="D14" s="946"/>
      <c r="E14" s="908"/>
      <c r="F14" s="946"/>
      <c r="G14" s="947"/>
      <c r="H14" s="946"/>
      <c r="I14" s="946"/>
      <c r="J14" s="946"/>
      <c r="K14" s="946"/>
      <c r="L14" s="21"/>
      <c r="M14" s="21"/>
      <c r="N14" s="21"/>
      <c r="O14" s="113"/>
    </row>
    <row r="15" spans="1:15">
      <c r="A15" s="107" t="s">
        <v>743</v>
      </c>
      <c r="D15" s="946"/>
      <c r="E15" s="908"/>
      <c r="F15" s="946"/>
      <c r="G15" s="947"/>
      <c r="H15" s="946"/>
      <c r="I15" s="946"/>
      <c r="J15" s="946"/>
      <c r="K15" s="946"/>
      <c r="L15" s="21"/>
      <c r="M15" s="21"/>
      <c r="N15" s="21"/>
      <c r="O15" s="113"/>
    </row>
    <row r="16" spans="1:15">
      <c r="A16" s="107" t="s">
        <v>744</v>
      </c>
      <c r="D16" s="946"/>
      <c r="E16" s="908"/>
      <c r="F16" s="946"/>
      <c r="G16" s="947"/>
      <c r="H16" s="946"/>
      <c r="I16" s="946"/>
      <c r="J16" s="946"/>
      <c r="K16" s="946"/>
      <c r="L16" s="21"/>
      <c r="M16" s="21"/>
      <c r="N16" s="21"/>
      <c r="O16" s="113"/>
    </row>
    <row r="17" spans="1:15">
      <c r="A17" s="107" t="s">
        <v>745</v>
      </c>
      <c r="D17" s="946"/>
      <c r="E17" s="908"/>
      <c r="F17" s="946"/>
      <c r="G17" s="947"/>
      <c r="H17" s="946"/>
      <c r="I17" s="946"/>
      <c r="J17" s="946"/>
      <c r="K17" s="946"/>
      <c r="L17" s="21"/>
      <c r="M17" s="21"/>
      <c r="N17" s="21"/>
      <c r="O17" s="113"/>
    </row>
    <row r="18" spans="1:15">
      <c r="A18" s="107" t="s">
        <v>746</v>
      </c>
      <c r="D18" s="946"/>
      <c r="E18" s="908"/>
      <c r="F18" s="946"/>
      <c r="G18" s="947"/>
      <c r="H18" s="946"/>
      <c r="I18" s="946"/>
      <c r="J18" s="946"/>
      <c r="K18" s="946"/>
      <c r="L18" s="21"/>
      <c r="M18" s="21"/>
      <c r="N18" s="21"/>
      <c r="O18" s="113"/>
    </row>
    <row r="19" spans="1:15">
      <c r="A19" s="107" t="s">
        <v>747</v>
      </c>
      <c r="D19" s="946"/>
      <c r="E19" s="908"/>
      <c r="F19" s="946"/>
      <c r="G19" s="947"/>
      <c r="H19" s="946"/>
      <c r="I19" s="946"/>
      <c r="J19" s="946"/>
      <c r="K19" s="946"/>
      <c r="L19" s="21"/>
      <c r="M19" s="21"/>
      <c r="N19" s="21"/>
      <c r="O19" s="113"/>
    </row>
    <row r="20" spans="1:15">
      <c r="A20" s="107" t="s">
        <v>748</v>
      </c>
      <c r="D20" s="946"/>
      <c r="E20" s="908"/>
      <c r="F20" s="946"/>
      <c r="G20" s="947"/>
      <c r="H20" s="946"/>
      <c r="I20" s="946"/>
      <c r="J20" s="946"/>
      <c r="K20" s="946"/>
      <c r="L20" s="21"/>
      <c r="M20" s="21"/>
      <c r="N20" s="21"/>
      <c r="O20" s="113"/>
    </row>
    <row r="21" spans="1:15">
      <c r="A21" s="107" t="s">
        <v>749</v>
      </c>
      <c r="D21" s="946"/>
      <c r="E21" s="908"/>
      <c r="F21" s="946"/>
      <c r="G21" s="947"/>
      <c r="H21" s="946"/>
      <c r="I21" s="946"/>
      <c r="J21" s="946"/>
      <c r="K21" s="946"/>
      <c r="L21" s="21"/>
      <c r="M21" s="21"/>
      <c r="N21" s="21"/>
      <c r="O21" s="113"/>
    </row>
    <row r="22" spans="1:15" ht="18" customHeight="1">
      <c r="A22" s="1243" t="s">
        <v>296</v>
      </c>
      <c r="B22" s="1244"/>
      <c r="D22" s="948">
        <f>SUM(D7:D21)</f>
        <v>5000000</v>
      </c>
      <c r="E22" s="949"/>
      <c r="F22" s="948">
        <f t="shared" ref="F22:O22" si="0">SUM(F7:F21)</f>
        <v>125000000</v>
      </c>
      <c r="G22" s="948">
        <f t="shared" si="0"/>
        <v>1.0000000000000002</v>
      </c>
      <c r="H22" s="948">
        <f t="shared" si="0"/>
        <v>0</v>
      </c>
      <c r="I22" s="948">
        <f t="shared" si="0"/>
        <v>75000000</v>
      </c>
      <c r="J22" s="948">
        <f t="shared" si="0"/>
        <v>50000000</v>
      </c>
      <c r="K22" s="948">
        <f t="shared" si="0"/>
        <v>375000000</v>
      </c>
      <c r="L22" s="192">
        <f t="shared" si="0"/>
        <v>0</v>
      </c>
      <c r="M22" s="948">
        <f t="shared" si="0"/>
        <v>687000000</v>
      </c>
      <c r="N22" s="192">
        <f t="shared" si="0"/>
        <v>0</v>
      </c>
      <c r="O22" s="193">
        <f t="shared" si="0"/>
        <v>0</v>
      </c>
    </row>
    <row r="23" spans="1:15" ht="9" customHeight="1">
      <c r="A23" s="90"/>
      <c r="B23" s="91"/>
      <c r="C23" s="91"/>
      <c r="D23" s="118"/>
      <c r="E23" s="91"/>
      <c r="F23" s="118"/>
      <c r="G23" s="118"/>
      <c r="H23" s="118"/>
      <c r="I23" s="118"/>
      <c r="J23" s="118"/>
      <c r="K23" s="118"/>
      <c r="L23" s="118"/>
      <c r="M23" s="118"/>
      <c r="N23" s="118"/>
      <c r="O23" s="184"/>
    </row>
    <row r="24" spans="1:15" ht="9" customHeight="1"/>
    <row r="25" spans="1:15">
      <c r="O25" s="82" t="s">
        <v>101</v>
      </c>
    </row>
    <row r="26" spans="1:15">
      <c r="B26" s="418" t="s">
        <v>509</v>
      </c>
    </row>
    <row r="27" spans="1:15">
      <c r="A27" s="71">
        <v>1</v>
      </c>
      <c r="B27" s="71" t="str">
        <f>'13 OL'!B19</f>
        <v>A "Not Applicable," “N/A,” "NONE," or "NlL" phrase should be indicated in the schedules or sheets that do not apply or are not suitable to the Company. </v>
      </c>
    </row>
    <row r="28" spans="1:15">
      <c r="A28" s="71">
        <v>2</v>
      </c>
      <c r="B28" s="71" t="str">
        <f>'13 OL'!B20</f>
        <v>Any schedule not in accordance with the prescribed format, wrong data entry, missing details, information, and incomplete information/s shall be subject to penalties as specified under CL 2014-15.</v>
      </c>
    </row>
  </sheetData>
  <mergeCells count="9">
    <mergeCell ref="A6:B6"/>
    <mergeCell ref="A22:B22"/>
    <mergeCell ref="A1:O1"/>
    <mergeCell ref="A2:O2"/>
    <mergeCell ref="A3:O3"/>
    <mergeCell ref="C4:C5"/>
    <mergeCell ref="I4:J4"/>
    <mergeCell ref="A4:B5"/>
    <mergeCell ref="M4:M5"/>
  </mergeCells>
  <phoneticPr fontId="6" type="noConversion"/>
  <hyperlinks>
    <hyperlink ref="O25" location="'CONTENTS'!A1" display="CONTENTS!A1" xr:uid="{45091503-5F8F-409C-9339-6D0C2BD15550}"/>
  </hyperlinks>
  <printOptions horizontalCentered="1" gridLines="1"/>
  <pageMargins left="0.23622047244094491" right="0.23622047244094491" top="0.98425196850393704" bottom="0.98425196850393704" header="0.51181102362204722" footer="0.51181102362204722"/>
  <pageSetup paperSize="14" scale="89" orientation="landscape" r:id="rId1"/>
  <headerFooter alignWithMargins="0">
    <oddFooter>&amp;RPage 39 Sch14
_SE_PN</oddFooter>
  </headerFooter>
  <customProperties>
    <customPr name="_pios_id" r:id="rId2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AE7E-165A-4636-BF59-30A9FF636527}">
  <sheetPr>
    <tabColor rgb="FFFFC000"/>
  </sheetPr>
  <dimension ref="A1:H127"/>
  <sheetViews>
    <sheetView topLeftCell="A104" zoomScale="85" zoomScaleNormal="85" workbookViewId="0">
      <selection activeCell="F135" sqref="F135"/>
    </sheetView>
  </sheetViews>
  <sheetFormatPr defaultRowHeight="12.75"/>
  <cols>
    <col min="1" max="1" width="3.28515625" customWidth="1"/>
    <col min="2" max="2" width="20" customWidth="1"/>
    <col min="3" max="3" width="30" customWidth="1"/>
    <col min="4" max="4" width="17" style="950" customWidth="1"/>
    <col min="5" max="5" width="20.28515625" style="950" customWidth="1"/>
    <col min="7" max="7" width="11.28515625" bestFit="1" customWidth="1"/>
    <col min="8" max="8" width="15.28515625" bestFit="1" customWidth="1"/>
  </cols>
  <sheetData>
    <row r="1" spans="1:8" ht="13.5" thickBot="1">
      <c r="A1" s="1309" t="str">
        <f>'Exh1-BS'!A1:G1</f>
        <v xml:space="preserve">ANNUAL STATEMENT for the Year Ended December 31, 2024 of </v>
      </c>
      <c r="B1" s="1309"/>
      <c r="C1" s="1309"/>
      <c r="D1" s="1309"/>
      <c r="E1" s="1309"/>
    </row>
    <row r="2" spans="1:8" ht="13.5" thickBot="1">
      <c r="A2" s="1253" t="s">
        <v>1313</v>
      </c>
      <c r="B2" s="1254"/>
      <c r="C2" s="1254"/>
      <c r="D2" s="1254"/>
      <c r="E2" s="1255"/>
    </row>
    <row r="3" spans="1:8" ht="26.45" customHeight="1">
      <c r="A3" s="1506" t="s">
        <v>1314</v>
      </c>
      <c r="B3" s="1507"/>
      <c r="C3" s="1508" t="s">
        <v>1315</v>
      </c>
      <c r="D3" s="1510" t="s">
        <v>1316</v>
      </c>
      <c r="E3" s="1511"/>
    </row>
    <row r="4" spans="1:8">
      <c r="A4" s="1506"/>
      <c r="B4" s="1507"/>
      <c r="C4" s="1509"/>
      <c r="D4" s="1049" t="s">
        <v>1317</v>
      </c>
      <c r="E4" s="1050" t="s">
        <v>1318</v>
      </c>
    </row>
    <row r="5" spans="1:8" s="608" customFormat="1" ht="13.5" thickBot="1">
      <c r="A5" s="1251" t="s">
        <v>623</v>
      </c>
      <c r="B5" s="1260"/>
      <c r="C5" s="732" t="s">
        <v>624</v>
      </c>
      <c r="D5" s="1051" t="s">
        <v>625</v>
      </c>
      <c r="E5" s="1051" t="s">
        <v>626</v>
      </c>
    </row>
    <row r="6" spans="1:8">
      <c r="A6" s="1503" t="s">
        <v>1631</v>
      </c>
      <c r="B6" s="1512"/>
      <c r="C6" s="999" t="s">
        <v>1632</v>
      </c>
      <c r="D6" s="1052">
        <v>21903035</v>
      </c>
      <c r="E6" s="1052">
        <v>0</v>
      </c>
      <c r="H6" s="908"/>
    </row>
    <row r="7" spans="1:8">
      <c r="A7" s="1503" t="s">
        <v>1633</v>
      </c>
      <c r="B7" s="1503"/>
      <c r="C7" s="1048" t="s">
        <v>1679</v>
      </c>
      <c r="D7" s="1052">
        <v>59400000</v>
      </c>
      <c r="E7" s="1052">
        <v>0</v>
      </c>
      <c r="H7" s="908"/>
    </row>
    <row r="8" spans="1:8">
      <c r="A8" s="1503" t="s">
        <v>1634</v>
      </c>
      <c r="B8" s="1503"/>
      <c r="C8" s="1048" t="s">
        <v>1680</v>
      </c>
      <c r="D8" s="1052">
        <v>117522</v>
      </c>
      <c r="E8" s="1052">
        <v>0</v>
      </c>
      <c r="H8" s="908"/>
    </row>
    <row r="9" spans="1:8">
      <c r="A9" s="1504" t="s">
        <v>1635</v>
      </c>
      <c r="B9" s="1505"/>
      <c r="C9" s="1048" t="s">
        <v>1681</v>
      </c>
      <c r="D9" s="1052">
        <v>569124</v>
      </c>
      <c r="E9" s="1052">
        <v>0</v>
      </c>
      <c r="H9" s="908"/>
    </row>
    <row r="10" spans="1:8">
      <c r="A10" s="1504" t="s">
        <v>1636</v>
      </c>
      <c r="B10" s="1505"/>
      <c r="C10" s="792" t="s">
        <v>1682</v>
      </c>
      <c r="D10" s="1052">
        <v>451702</v>
      </c>
      <c r="E10" s="1052">
        <v>0</v>
      </c>
      <c r="H10" s="908"/>
    </row>
    <row r="11" spans="1:8">
      <c r="A11" s="1504" t="s">
        <v>1637</v>
      </c>
      <c r="B11" s="1505"/>
      <c r="C11" s="792" t="s">
        <v>1683</v>
      </c>
      <c r="D11" s="1052">
        <v>749521</v>
      </c>
      <c r="E11" s="1052">
        <v>0</v>
      </c>
      <c r="H11" s="908"/>
    </row>
    <row r="12" spans="1:8">
      <c r="A12" s="1504" t="s">
        <v>1638</v>
      </c>
      <c r="B12" s="1505"/>
      <c r="C12" s="792" t="s">
        <v>1684</v>
      </c>
      <c r="D12" s="1052">
        <v>4245587</v>
      </c>
      <c r="E12" s="1052">
        <v>0</v>
      </c>
      <c r="H12" s="908"/>
    </row>
    <row r="13" spans="1:8">
      <c r="A13" s="1503" t="s">
        <v>1685</v>
      </c>
      <c r="B13" s="1503"/>
      <c r="C13" s="792" t="s">
        <v>1686</v>
      </c>
      <c r="D13" s="1052">
        <v>133147</v>
      </c>
      <c r="E13" s="1052">
        <v>0</v>
      </c>
      <c r="H13" s="908"/>
    </row>
    <row r="14" spans="1:8">
      <c r="A14" s="1503" t="s">
        <v>1687</v>
      </c>
      <c r="B14" s="1503"/>
      <c r="C14" s="792" t="s">
        <v>1688</v>
      </c>
      <c r="D14" s="1052">
        <v>0</v>
      </c>
      <c r="E14" s="1052">
        <v>794784</v>
      </c>
      <c r="H14" s="908"/>
    </row>
    <row r="15" spans="1:8">
      <c r="A15" s="1503" t="s">
        <v>1689</v>
      </c>
      <c r="B15" s="1503"/>
      <c r="C15" s="792" t="s">
        <v>1690</v>
      </c>
      <c r="D15" s="1052">
        <v>39816</v>
      </c>
      <c r="E15" s="1052">
        <v>0</v>
      </c>
      <c r="H15" s="908"/>
    </row>
    <row r="16" spans="1:8">
      <c r="A16" s="1503" t="s">
        <v>1691</v>
      </c>
      <c r="B16" s="1503"/>
      <c r="C16" s="792" t="s">
        <v>1692</v>
      </c>
      <c r="D16" s="1052">
        <v>230421</v>
      </c>
      <c r="E16" s="1052">
        <v>0</v>
      </c>
      <c r="H16" s="908"/>
    </row>
    <row r="17" spans="1:8">
      <c r="A17" s="1503" t="s">
        <v>1693</v>
      </c>
      <c r="B17" s="1503"/>
      <c r="C17" s="792" t="s">
        <v>1694</v>
      </c>
      <c r="D17" s="1052">
        <v>194206</v>
      </c>
      <c r="E17" s="1052">
        <v>0</v>
      </c>
      <c r="H17" s="908"/>
    </row>
    <row r="18" spans="1:8">
      <c r="A18" s="1503" t="s">
        <v>1695</v>
      </c>
      <c r="B18" s="1503"/>
      <c r="C18" s="792" t="s">
        <v>1696</v>
      </c>
      <c r="D18" s="1052">
        <v>0</v>
      </c>
      <c r="E18" s="1052">
        <v>4093121</v>
      </c>
      <c r="H18" s="908"/>
    </row>
    <row r="19" spans="1:8">
      <c r="A19" s="1503" t="s">
        <v>1697</v>
      </c>
      <c r="B19" s="1503"/>
      <c r="C19" s="792" t="s">
        <v>1698</v>
      </c>
      <c r="D19" s="1052">
        <v>156936</v>
      </c>
      <c r="E19" s="1052">
        <v>0</v>
      </c>
      <c r="H19" s="908"/>
    </row>
    <row r="20" spans="1:8">
      <c r="A20" s="1503" t="s">
        <v>1699</v>
      </c>
      <c r="B20" s="1503"/>
      <c r="C20" s="792" t="s">
        <v>1700</v>
      </c>
      <c r="D20" s="1052">
        <v>92319</v>
      </c>
      <c r="E20" s="1052">
        <v>0</v>
      </c>
      <c r="H20" s="908"/>
    </row>
    <row r="21" spans="1:8">
      <c r="A21" s="1503" t="s">
        <v>1701</v>
      </c>
      <c r="B21" s="1503"/>
      <c r="C21" s="792" t="s">
        <v>1702</v>
      </c>
      <c r="D21" s="1052">
        <v>26923</v>
      </c>
      <c r="E21" s="1052">
        <v>0</v>
      </c>
      <c r="H21" s="908"/>
    </row>
    <row r="22" spans="1:8">
      <c r="A22" s="1503" t="s">
        <v>1703</v>
      </c>
      <c r="B22" s="1503"/>
      <c r="C22" s="792" t="s">
        <v>1704</v>
      </c>
      <c r="D22" s="1052">
        <v>165860</v>
      </c>
      <c r="E22" s="1052">
        <v>0</v>
      </c>
      <c r="H22" s="908"/>
    </row>
    <row r="23" spans="1:8">
      <c r="A23" s="1503" t="s">
        <v>1705</v>
      </c>
      <c r="B23" s="1503"/>
      <c r="C23" s="792" t="s">
        <v>1706</v>
      </c>
      <c r="D23" s="1052">
        <v>13311</v>
      </c>
      <c r="E23" s="1052">
        <v>0</v>
      </c>
      <c r="H23" s="908"/>
    </row>
    <row r="24" spans="1:8">
      <c r="A24" s="1503" t="s">
        <v>1707</v>
      </c>
      <c r="B24" s="1503"/>
      <c r="C24" s="1054" t="s">
        <v>1711</v>
      </c>
      <c r="D24" s="1052">
        <v>22935</v>
      </c>
      <c r="E24" s="1052">
        <v>0</v>
      </c>
      <c r="H24" s="908"/>
    </row>
    <row r="25" spans="1:8">
      <c r="A25" s="1503" t="s">
        <v>1708</v>
      </c>
      <c r="B25" s="1503"/>
      <c r="C25" s="1048" t="s">
        <v>1712</v>
      </c>
      <c r="D25" s="1052">
        <v>3000701</v>
      </c>
      <c r="E25" s="1052">
        <v>0</v>
      </c>
      <c r="H25" s="908"/>
    </row>
    <row r="26" spans="1:8">
      <c r="A26" s="1503" t="s">
        <v>1709</v>
      </c>
      <c r="B26" s="1503"/>
      <c r="C26" s="1048" t="s">
        <v>1713</v>
      </c>
      <c r="D26" s="1052">
        <v>25211960</v>
      </c>
      <c r="E26" s="1052">
        <v>0</v>
      </c>
      <c r="H26" s="908"/>
    </row>
    <row r="27" spans="1:8">
      <c r="A27" s="1503" t="s">
        <v>1710</v>
      </c>
      <c r="B27" s="1503"/>
      <c r="C27" s="792" t="s">
        <v>1714</v>
      </c>
      <c r="D27" s="1052">
        <v>0</v>
      </c>
      <c r="E27" s="1052">
        <v>25211960</v>
      </c>
      <c r="H27" s="908"/>
    </row>
    <row r="28" spans="1:8">
      <c r="A28" s="1503" t="s">
        <v>1715</v>
      </c>
      <c r="B28" s="1503"/>
      <c r="C28" s="792" t="s">
        <v>1716</v>
      </c>
      <c r="D28" s="1052">
        <v>1022874</v>
      </c>
      <c r="E28" s="1052">
        <v>0</v>
      </c>
      <c r="H28" s="908"/>
    </row>
    <row r="29" spans="1:8">
      <c r="A29" s="1503" t="s">
        <v>1717</v>
      </c>
      <c r="B29" s="1503"/>
      <c r="C29" s="792" t="s">
        <v>1718</v>
      </c>
      <c r="D29" s="876">
        <v>596826183</v>
      </c>
      <c r="E29" s="1052">
        <v>0</v>
      </c>
      <c r="H29" s="908"/>
    </row>
    <row r="30" spans="1:8">
      <c r="A30" s="1503" t="s">
        <v>1719</v>
      </c>
      <c r="B30" s="1503"/>
      <c r="C30" s="792" t="s">
        <v>1720</v>
      </c>
      <c r="D30" s="1052">
        <v>472151753</v>
      </c>
      <c r="E30" s="1052">
        <v>0</v>
      </c>
      <c r="H30" s="908"/>
    </row>
    <row r="31" spans="1:8">
      <c r="A31" s="1503" t="s">
        <v>1721</v>
      </c>
      <c r="B31" s="1503"/>
      <c r="C31" s="792" t="s">
        <v>1722</v>
      </c>
      <c r="D31" s="1052">
        <v>565881144</v>
      </c>
      <c r="E31" s="1052">
        <v>0</v>
      </c>
      <c r="H31" s="908"/>
    </row>
    <row r="32" spans="1:8">
      <c r="A32" s="1503" t="s">
        <v>1723</v>
      </c>
      <c r="B32" s="1503"/>
      <c r="C32" s="792" t="s">
        <v>1724</v>
      </c>
      <c r="D32" s="1052">
        <v>1565591123</v>
      </c>
      <c r="E32" s="1052">
        <v>0</v>
      </c>
      <c r="H32" s="908"/>
    </row>
    <row r="33" spans="1:8">
      <c r="A33" s="1503" t="s">
        <v>1725</v>
      </c>
      <c r="B33" s="1503"/>
      <c r="C33" s="792" t="s">
        <v>1730</v>
      </c>
      <c r="D33" s="1052">
        <v>352448437</v>
      </c>
      <c r="E33" s="1052">
        <v>0</v>
      </c>
      <c r="H33" s="908"/>
    </row>
    <row r="34" spans="1:8">
      <c r="A34" s="1503" t="s">
        <v>1726</v>
      </c>
      <c r="B34" s="1503"/>
      <c r="C34" s="792" t="s">
        <v>1731</v>
      </c>
      <c r="D34" s="1052">
        <v>0</v>
      </c>
      <c r="E34" s="1052">
        <v>2386800</v>
      </c>
      <c r="H34" s="908"/>
    </row>
    <row r="35" spans="1:8">
      <c r="A35" s="1503" t="s">
        <v>1727</v>
      </c>
      <c r="B35" s="1503"/>
      <c r="C35" s="792" t="s">
        <v>1732</v>
      </c>
      <c r="D35" s="1052">
        <v>0</v>
      </c>
      <c r="E35" s="1052">
        <v>136961977</v>
      </c>
      <c r="H35" s="908"/>
    </row>
    <row r="36" spans="1:8">
      <c r="A36" s="1503" t="s">
        <v>1728</v>
      </c>
      <c r="B36" s="1503"/>
      <c r="C36" s="792" t="s">
        <v>1733</v>
      </c>
      <c r="D36" s="1052">
        <v>16260536</v>
      </c>
      <c r="E36" s="1052">
        <v>0</v>
      </c>
      <c r="H36" s="908"/>
    </row>
    <row r="37" spans="1:8">
      <c r="A37" s="1503" t="s">
        <v>1729</v>
      </c>
      <c r="B37" s="1503"/>
      <c r="C37" s="792" t="s">
        <v>1734</v>
      </c>
      <c r="D37" s="1052">
        <v>525246</v>
      </c>
      <c r="E37" s="1052">
        <v>0</v>
      </c>
      <c r="H37" s="908"/>
    </row>
    <row r="38" spans="1:8">
      <c r="A38" s="1503" t="s">
        <v>1735</v>
      </c>
      <c r="B38" s="1503"/>
      <c r="C38" s="792" t="s">
        <v>1736</v>
      </c>
      <c r="D38" s="1052">
        <v>0</v>
      </c>
      <c r="E38" s="1052">
        <v>602018</v>
      </c>
      <c r="H38" s="908"/>
    </row>
    <row r="39" spans="1:8">
      <c r="A39" s="1503" t="s">
        <v>1737</v>
      </c>
      <c r="B39" s="1503"/>
      <c r="C39" s="792" t="s">
        <v>1738</v>
      </c>
      <c r="D39" s="1052">
        <v>0</v>
      </c>
      <c r="E39" s="1052">
        <v>2710</v>
      </c>
      <c r="H39" s="908"/>
    </row>
    <row r="40" spans="1:8" ht="15.75" customHeight="1">
      <c r="A40" s="1503" t="s">
        <v>1739</v>
      </c>
      <c r="B40" s="1503"/>
      <c r="C40" s="792" t="s">
        <v>1740</v>
      </c>
      <c r="D40" s="1052">
        <v>0</v>
      </c>
      <c r="E40" s="1052">
        <v>985040</v>
      </c>
      <c r="H40" s="908"/>
    </row>
    <row r="41" spans="1:8">
      <c r="A41" s="1503" t="s">
        <v>1741</v>
      </c>
      <c r="B41" s="1503"/>
      <c r="C41" s="792" t="s">
        <v>207</v>
      </c>
      <c r="D41" s="1052">
        <v>0</v>
      </c>
      <c r="E41" s="1052">
        <v>9211793</v>
      </c>
      <c r="H41" s="908"/>
    </row>
    <row r="42" spans="1:8">
      <c r="A42" s="1503" t="s">
        <v>1742</v>
      </c>
      <c r="B42" s="1503"/>
      <c r="C42" s="792" t="s">
        <v>1743</v>
      </c>
      <c r="D42" s="793">
        <v>0</v>
      </c>
      <c r="E42" s="1052">
        <v>0</v>
      </c>
      <c r="H42" s="908"/>
    </row>
    <row r="43" spans="1:8" ht="15.75" customHeight="1">
      <c r="A43" s="1503" t="s">
        <v>1744</v>
      </c>
      <c r="B43" s="1503"/>
      <c r="C43" s="792" t="s">
        <v>1745</v>
      </c>
      <c r="D43" s="1052">
        <v>0</v>
      </c>
      <c r="E43" s="1052">
        <v>152339564</v>
      </c>
      <c r="H43" s="908"/>
    </row>
    <row r="44" spans="1:8" ht="15.75" customHeight="1">
      <c r="A44" s="1503" t="s">
        <v>1746</v>
      </c>
      <c r="B44" s="1503"/>
      <c r="C44" s="792" t="s">
        <v>1747</v>
      </c>
      <c r="D44" s="1052">
        <v>0</v>
      </c>
      <c r="E44" s="1052">
        <v>13563109</v>
      </c>
      <c r="H44" s="908"/>
    </row>
    <row r="45" spans="1:8" ht="15.75" customHeight="1">
      <c r="A45" s="1503" t="s">
        <v>1748</v>
      </c>
      <c r="B45" s="1503"/>
      <c r="C45" s="792" t="s">
        <v>1749</v>
      </c>
      <c r="D45" s="1052">
        <v>0</v>
      </c>
      <c r="E45" s="1052">
        <v>1039173</v>
      </c>
      <c r="H45" s="908"/>
    </row>
    <row r="46" spans="1:8" ht="15.75" customHeight="1">
      <c r="A46" s="1503" t="s">
        <v>1750</v>
      </c>
      <c r="B46" s="1503"/>
      <c r="C46" s="792" t="s">
        <v>1756</v>
      </c>
      <c r="D46" s="1052">
        <v>0</v>
      </c>
      <c r="E46" s="1052">
        <v>4011</v>
      </c>
      <c r="H46" s="908"/>
    </row>
    <row r="47" spans="1:8" ht="15.75" customHeight="1">
      <c r="A47" s="1503" t="s">
        <v>1751</v>
      </c>
      <c r="B47" s="1503"/>
      <c r="C47" s="792" t="s">
        <v>1757</v>
      </c>
      <c r="D47" s="1052">
        <v>0</v>
      </c>
      <c r="E47" s="1052">
        <v>45198</v>
      </c>
      <c r="H47" s="908"/>
    </row>
    <row r="48" spans="1:8" ht="15.75" customHeight="1">
      <c r="A48" s="1503" t="s">
        <v>1752</v>
      </c>
      <c r="B48" s="1503"/>
      <c r="C48" s="792" t="s">
        <v>1758</v>
      </c>
      <c r="D48" s="1052">
        <v>48847</v>
      </c>
      <c r="E48" s="1052">
        <v>0</v>
      </c>
      <c r="H48" s="908"/>
    </row>
    <row r="49" spans="1:8" ht="15.75" customHeight="1">
      <c r="A49" s="1503" t="s">
        <v>1753</v>
      </c>
      <c r="B49" s="1503"/>
      <c r="C49" s="792" t="s">
        <v>1759</v>
      </c>
      <c r="D49" s="1052">
        <v>0</v>
      </c>
      <c r="E49" s="1052">
        <v>500406</v>
      </c>
      <c r="H49" s="908"/>
    </row>
    <row r="50" spans="1:8" ht="15.75" customHeight="1">
      <c r="A50" s="1503" t="s">
        <v>1754</v>
      </c>
      <c r="B50" s="1503"/>
      <c r="C50" s="792" t="s">
        <v>1760</v>
      </c>
      <c r="D50" s="1052">
        <v>0</v>
      </c>
      <c r="E50" s="1052">
        <v>1944020</v>
      </c>
      <c r="H50" s="908"/>
    </row>
    <row r="51" spans="1:8" ht="15.75" customHeight="1">
      <c r="A51" s="1503" t="s">
        <v>1755</v>
      </c>
      <c r="B51" s="1503"/>
      <c r="C51" s="792" t="s">
        <v>1761</v>
      </c>
      <c r="D51" s="1052">
        <v>2039355</v>
      </c>
      <c r="E51" s="1052">
        <v>0</v>
      </c>
      <c r="H51" s="908"/>
    </row>
    <row r="52" spans="1:8" ht="15.75" customHeight="1">
      <c r="A52" s="1503" t="s">
        <v>1762</v>
      </c>
      <c r="B52" s="1503"/>
      <c r="C52" s="792" t="s">
        <v>1763</v>
      </c>
      <c r="D52" s="1052">
        <v>0</v>
      </c>
      <c r="E52" s="1052">
        <v>3025606712</v>
      </c>
      <c r="H52" s="908"/>
    </row>
    <row r="53" spans="1:8" ht="15.75" customHeight="1">
      <c r="A53" s="1503" t="s">
        <v>1770</v>
      </c>
      <c r="B53" s="1503"/>
      <c r="C53" s="1057" t="s">
        <v>1771</v>
      </c>
      <c r="D53" s="1056">
        <v>0</v>
      </c>
      <c r="E53" s="1052">
        <v>864250</v>
      </c>
      <c r="H53" s="908"/>
    </row>
    <row r="54" spans="1:8" ht="15.75" customHeight="1">
      <c r="A54" s="1503" t="s">
        <v>1764</v>
      </c>
      <c r="B54" s="1503"/>
      <c r="C54" s="1057" t="s">
        <v>1769</v>
      </c>
      <c r="D54" s="1056">
        <v>0</v>
      </c>
      <c r="E54" s="1052">
        <v>7102367</v>
      </c>
      <c r="H54" s="908"/>
    </row>
    <row r="55" spans="1:8" ht="15.75" customHeight="1">
      <c r="A55" s="1503" t="s">
        <v>1765</v>
      </c>
      <c r="B55" s="1503"/>
      <c r="C55" s="1057" t="s">
        <v>1772</v>
      </c>
      <c r="D55" s="1056">
        <v>955752</v>
      </c>
      <c r="E55" s="1052">
        <v>0</v>
      </c>
      <c r="H55" s="908"/>
    </row>
    <row r="56" spans="1:8" ht="15.75" customHeight="1">
      <c r="A56" s="1503" t="s">
        <v>1766</v>
      </c>
      <c r="B56" s="1503"/>
      <c r="C56" s="1057" t="s">
        <v>1773</v>
      </c>
      <c r="D56" s="1056">
        <v>36234</v>
      </c>
      <c r="E56" s="1052">
        <v>0</v>
      </c>
      <c r="H56" s="908"/>
    </row>
    <row r="57" spans="1:8" ht="15.75" customHeight="1">
      <c r="A57" s="1503" t="s">
        <v>1767</v>
      </c>
      <c r="B57" s="1503"/>
      <c r="C57" s="1057" t="s">
        <v>1774</v>
      </c>
      <c r="D57" s="1056">
        <v>0</v>
      </c>
      <c r="E57" s="1052">
        <v>101014255</v>
      </c>
      <c r="H57" s="908"/>
    </row>
    <row r="58" spans="1:8" ht="15.75" customHeight="1">
      <c r="A58" s="1503" t="s">
        <v>1768</v>
      </c>
      <c r="B58" s="1503"/>
      <c r="C58" s="1057" t="s">
        <v>1775</v>
      </c>
      <c r="D58" s="1056">
        <v>0</v>
      </c>
      <c r="E58" s="1052">
        <v>110137</v>
      </c>
      <c r="H58" s="908"/>
    </row>
    <row r="59" spans="1:8" ht="15.75" customHeight="1">
      <c r="A59" s="1503" t="s">
        <v>1776</v>
      </c>
      <c r="B59" s="1503"/>
      <c r="C59" s="1057" t="s">
        <v>1777</v>
      </c>
      <c r="D59" s="1056">
        <v>0</v>
      </c>
      <c r="E59" s="1052">
        <v>63901</v>
      </c>
      <c r="H59" s="908"/>
    </row>
    <row r="60" spans="1:8" ht="15.75" customHeight="1">
      <c r="A60" s="1503" t="s">
        <v>1778</v>
      </c>
      <c r="B60" s="1503"/>
      <c r="C60" s="1057" t="s">
        <v>1779</v>
      </c>
      <c r="D60" s="1056">
        <v>0</v>
      </c>
      <c r="E60" s="1052">
        <v>4564851</v>
      </c>
      <c r="H60" s="908"/>
    </row>
    <row r="61" spans="1:8" ht="15.75" customHeight="1">
      <c r="A61" s="1503" t="s">
        <v>1780</v>
      </c>
      <c r="B61" s="1503"/>
      <c r="C61" s="1057" t="s">
        <v>1781</v>
      </c>
      <c r="D61" s="1056">
        <v>0</v>
      </c>
      <c r="E61" s="1052">
        <v>27068450</v>
      </c>
      <c r="H61" s="908"/>
    </row>
    <row r="62" spans="1:8" ht="15.75" customHeight="1">
      <c r="A62" s="1503" t="s">
        <v>1782</v>
      </c>
      <c r="B62" s="1503"/>
      <c r="C62" s="1057" t="s">
        <v>1783</v>
      </c>
      <c r="D62" s="1063">
        <v>8131166</v>
      </c>
      <c r="E62" s="1052">
        <v>0</v>
      </c>
      <c r="H62" s="908"/>
    </row>
    <row r="63" spans="1:8" ht="15.75" customHeight="1">
      <c r="A63" s="1503" t="s">
        <v>1891</v>
      </c>
      <c r="B63" s="1503"/>
      <c r="C63" s="1061" t="s">
        <v>1892</v>
      </c>
      <c r="D63" s="1062">
        <v>11372</v>
      </c>
      <c r="E63" s="1052">
        <v>0</v>
      </c>
      <c r="H63" s="908"/>
    </row>
    <row r="64" spans="1:8" ht="15.75" customHeight="1">
      <c r="A64" s="1503" t="s">
        <v>1784</v>
      </c>
      <c r="B64" s="1503"/>
      <c r="C64" s="1054" t="s">
        <v>1785</v>
      </c>
      <c r="D64" s="1060">
        <v>0</v>
      </c>
      <c r="E64" s="1060">
        <v>300000000</v>
      </c>
      <c r="H64" s="908"/>
    </row>
    <row r="65" spans="1:8" ht="15.75" customHeight="1">
      <c r="A65" s="1503" t="s">
        <v>1786</v>
      </c>
      <c r="B65" s="1503"/>
      <c r="C65" s="1055" t="s">
        <v>1787</v>
      </c>
      <c r="D65" s="1052">
        <v>0</v>
      </c>
      <c r="E65" s="1052">
        <v>200000000</v>
      </c>
      <c r="H65" s="908"/>
    </row>
    <row r="66" spans="1:8" ht="15.75" customHeight="1">
      <c r="A66" s="1503" t="s">
        <v>1788</v>
      </c>
      <c r="B66" s="1503"/>
      <c r="C66" s="792" t="s">
        <v>1789</v>
      </c>
      <c r="D66" s="1052">
        <v>0</v>
      </c>
      <c r="E66" s="1052">
        <v>687000000</v>
      </c>
      <c r="H66" s="908"/>
    </row>
    <row r="67" spans="1:8" ht="15.75" customHeight="1">
      <c r="A67" s="1503" t="s">
        <v>1790</v>
      </c>
      <c r="B67" s="1503"/>
      <c r="C67" s="1057" t="s">
        <v>1792</v>
      </c>
      <c r="D67" s="1052">
        <v>17282632</v>
      </c>
      <c r="E67" s="1052">
        <v>0</v>
      </c>
      <c r="H67" s="908"/>
    </row>
    <row r="68" spans="1:8" ht="15.75" customHeight="1">
      <c r="A68" s="1503" t="s">
        <v>1791</v>
      </c>
      <c r="B68" s="1503"/>
      <c r="C68" s="1057" t="s">
        <v>1793</v>
      </c>
      <c r="D68" s="1052">
        <v>0</v>
      </c>
      <c r="E68" s="1052">
        <v>135254425</v>
      </c>
      <c r="H68" s="908"/>
    </row>
    <row r="69" spans="1:8" ht="15.75" customHeight="1">
      <c r="A69" s="1503" t="s">
        <v>1794</v>
      </c>
      <c r="B69" s="1503"/>
      <c r="C69" s="1057" t="s">
        <v>1795</v>
      </c>
      <c r="D69" s="1052">
        <v>8158901294</v>
      </c>
      <c r="E69" s="1052">
        <v>0</v>
      </c>
      <c r="H69" s="908"/>
    </row>
    <row r="70" spans="1:8" ht="15.75" customHeight="1">
      <c r="A70" s="1503" t="s">
        <v>1796</v>
      </c>
      <c r="B70" s="1503"/>
      <c r="C70" s="1057" t="s">
        <v>1797</v>
      </c>
      <c r="D70" s="1052">
        <v>0</v>
      </c>
      <c r="E70" s="793">
        <v>0</v>
      </c>
      <c r="H70" s="908"/>
    </row>
    <row r="71" spans="1:8" ht="15.75" customHeight="1">
      <c r="A71" s="1503" t="s">
        <v>1798</v>
      </c>
      <c r="B71" s="1503"/>
      <c r="C71" s="1057" t="s">
        <v>1799</v>
      </c>
      <c r="D71" s="1052">
        <v>0</v>
      </c>
      <c r="E71" s="1052">
        <v>6968331468</v>
      </c>
      <c r="H71" s="908"/>
    </row>
    <row r="72" spans="1:8" ht="15.75" customHeight="1">
      <c r="A72" s="1503" t="s">
        <v>1800</v>
      </c>
      <c r="B72" s="1503"/>
      <c r="C72" s="1057" t="s">
        <v>1801</v>
      </c>
      <c r="D72" s="1052">
        <v>0</v>
      </c>
      <c r="E72" s="1052">
        <v>4243495</v>
      </c>
      <c r="H72" s="908"/>
    </row>
    <row r="73" spans="1:8" ht="15.75" customHeight="1">
      <c r="A73" s="1503" t="s">
        <v>1802</v>
      </c>
      <c r="B73" s="1503"/>
      <c r="C73" s="1057" t="s">
        <v>1803</v>
      </c>
      <c r="D73" s="1052">
        <v>2550095</v>
      </c>
      <c r="E73" s="1052">
        <v>0</v>
      </c>
      <c r="H73" s="908"/>
    </row>
    <row r="74" spans="1:8" ht="15.75" customHeight="1">
      <c r="A74" s="1503" t="s">
        <v>1804</v>
      </c>
      <c r="B74" s="1503"/>
      <c r="C74" s="1057" t="s">
        <v>1805</v>
      </c>
      <c r="D74" s="1052">
        <v>0</v>
      </c>
      <c r="E74" s="1052">
        <v>110046378</v>
      </c>
      <c r="H74" s="908"/>
    </row>
    <row r="75" spans="1:8" ht="15.75" customHeight="1">
      <c r="A75" s="1503" t="s">
        <v>1806</v>
      </c>
      <c r="B75" s="1503"/>
      <c r="C75" s="1057" t="s">
        <v>1807</v>
      </c>
      <c r="D75" s="876">
        <v>10865524</v>
      </c>
      <c r="E75" s="1052">
        <v>0</v>
      </c>
      <c r="H75" s="908"/>
    </row>
    <row r="76" spans="1:8" ht="15.75" customHeight="1">
      <c r="A76" s="1503" t="s">
        <v>1808</v>
      </c>
      <c r="B76" s="1503"/>
      <c r="C76" s="1057" t="s">
        <v>1809</v>
      </c>
      <c r="D76" s="1052">
        <v>0</v>
      </c>
      <c r="E76" s="1052">
        <v>39611777</v>
      </c>
      <c r="H76" s="908"/>
    </row>
    <row r="77" spans="1:8" ht="15.75" customHeight="1">
      <c r="A77" s="1503" t="s">
        <v>1810</v>
      </c>
      <c r="B77" s="1503"/>
      <c r="C77" s="1057" t="s">
        <v>1811</v>
      </c>
      <c r="D77" s="1052">
        <v>0</v>
      </c>
      <c r="E77" s="1052">
        <v>121681524</v>
      </c>
      <c r="H77" s="908"/>
    </row>
    <row r="78" spans="1:8" ht="15.75" customHeight="1">
      <c r="A78" s="1503" t="s">
        <v>1812</v>
      </c>
      <c r="B78" s="1503"/>
      <c r="C78" s="1057" t="s">
        <v>1813</v>
      </c>
      <c r="D78" s="1052">
        <v>0</v>
      </c>
      <c r="E78" s="1052">
        <v>32081577</v>
      </c>
      <c r="H78" s="908"/>
    </row>
    <row r="79" spans="1:8" ht="15.75" customHeight="1">
      <c r="A79" s="1503" t="s">
        <v>1814</v>
      </c>
      <c r="B79" s="1503"/>
      <c r="C79" s="1057" t="s">
        <v>1815</v>
      </c>
      <c r="D79" s="1052">
        <v>0</v>
      </c>
      <c r="E79" s="1052">
        <v>38781764</v>
      </c>
      <c r="H79" s="908"/>
    </row>
    <row r="80" spans="1:8" ht="15.75" customHeight="1">
      <c r="A80" s="1503" t="s">
        <v>1816</v>
      </c>
      <c r="B80" s="1503"/>
      <c r="C80" s="1057" t="s">
        <v>1817</v>
      </c>
      <c r="D80" s="1052">
        <v>44783725</v>
      </c>
      <c r="E80" s="1052">
        <v>0</v>
      </c>
      <c r="H80" s="908"/>
    </row>
    <row r="81" spans="1:8" ht="15.75" customHeight="1">
      <c r="A81" s="1503" t="s">
        <v>1818</v>
      </c>
      <c r="B81" s="1503"/>
      <c r="C81" s="1048" t="s">
        <v>1819</v>
      </c>
      <c r="D81" s="1052">
        <v>0</v>
      </c>
      <c r="E81" s="1052">
        <v>76051</v>
      </c>
      <c r="H81" s="908"/>
    </row>
    <row r="82" spans="1:8" ht="15.75" customHeight="1">
      <c r="A82" s="1503" t="s">
        <v>1820</v>
      </c>
      <c r="B82" s="1503"/>
      <c r="C82" s="1048" t="s">
        <v>1821</v>
      </c>
      <c r="D82" s="1052">
        <v>0</v>
      </c>
      <c r="E82" s="1052">
        <v>1825074</v>
      </c>
      <c r="H82" s="908"/>
    </row>
    <row r="83" spans="1:8" ht="15.75" customHeight="1">
      <c r="A83" s="1503" t="s">
        <v>1822</v>
      </c>
      <c r="B83" s="1503"/>
      <c r="C83" s="1048" t="s">
        <v>1823</v>
      </c>
      <c r="D83" s="1052">
        <v>241</v>
      </c>
      <c r="E83" s="1052">
        <v>0</v>
      </c>
      <c r="H83" s="908"/>
    </row>
    <row r="84" spans="1:8" ht="15.75" customHeight="1">
      <c r="A84" s="1503" t="s">
        <v>1824</v>
      </c>
      <c r="B84" s="1503"/>
      <c r="C84" s="1059" t="s">
        <v>1825</v>
      </c>
      <c r="D84" s="793">
        <v>0</v>
      </c>
      <c r="E84" s="1052">
        <v>0</v>
      </c>
      <c r="H84" s="908"/>
    </row>
    <row r="85" spans="1:8" ht="15.75" customHeight="1">
      <c r="A85" s="1503" t="s">
        <v>1826</v>
      </c>
      <c r="B85" s="1503"/>
      <c r="C85" s="1054" t="s">
        <v>1827</v>
      </c>
      <c r="D85" s="1052">
        <v>0</v>
      </c>
      <c r="E85" s="1052">
        <v>1556991</v>
      </c>
      <c r="H85" s="908"/>
    </row>
    <row r="86" spans="1:8" ht="15.75" customHeight="1">
      <c r="A86" s="1503" t="s">
        <v>1828</v>
      </c>
      <c r="B86" s="1503"/>
      <c r="C86" s="1048" t="s">
        <v>1829</v>
      </c>
      <c r="D86" s="1052">
        <v>0</v>
      </c>
      <c r="E86" s="1052">
        <v>14870000</v>
      </c>
      <c r="H86" s="908"/>
    </row>
    <row r="87" spans="1:8" ht="15.75" customHeight="1">
      <c r="A87" s="1503" t="s">
        <v>1830</v>
      </c>
      <c r="B87" s="1503"/>
      <c r="C87" s="1048" t="s">
        <v>1831</v>
      </c>
      <c r="D87" s="1052">
        <v>2386800</v>
      </c>
      <c r="E87" s="1052">
        <v>0</v>
      </c>
      <c r="H87" s="908"/>
    </row>
    <row r="88" spans="1:8" ht="15.75" customHeight="1">
      <c r="A88" s="1503" t="s">
        <v>1832</v>
      </c>
      <c r="B88" s="1503"/>
      <c r="C88" s="1059" t="s">
        <v>1833</v>
      </c>
      <c r="D88" s="1052">
        <v>0</v>
      </c>
      <c r="E88" s="1052">
        <v>89504</v>
      </c>
      <c r="H88" s="908"/>
    </row>
    <row r="89" spans="1:8" ht="15.75" customHeight="1">
      <c r="A89" s="1503" t="s">
        <v>1834</v>
      </c>
      <c r="B89" s="1503"/>
      <c r="C89" s="1059" t="s">
        <v>1835</v>
      </c>
      <c r="D89" s="1052">
        <v>0</v>
      </c>
      <c r="E89" s="1052">
        <v>525246</v>
      </c>
      <c r="H89" s="908"/>
    </row>
    <row r="90" spans="1:8" ht="15.75" customHeight="1">
      <c r="A90" s="1503" t="s">
        <v>1836</v>
      </c>
      <c r="B90" s="1503"/>
      <c r="C90" s="1059" t="s">
        <v>1837</v>
      </c>
      <c r="D90" s="1052">
        <v>0</v>
      </c>
      <c r="E90" s="1052">
        <v>928906906</v>
      </c>
      <c r="H90" s="908"/>
    </row>
    <row r="91" spans="1:8" ht="15.75" customHeight="1">
      <c r="A91" s="1503" t="s">
        <v>1838</v>
      </c>
      <c r="B91" s="1503"/>
      <c r="C91" s="1054" t="s">
        <v>1839</v>
      </c>
      <c r="D91" s="1052">
        <v>76115435</v>
      </c>
      <c r="E91" s="1052">
        <v>0</v>
      </c>
      <c r="H91" s="908"/>
    </row>
    <row r="92" spans="1:8" ht="15.75" customHeight="1">
      <c r="A92" s="1503" t="s">
        <v>1840</v>
      </c>
      <c r="B92" s="1503"/>
      <c r="C92" s="1059" t="s">
        <v>1841</v>
      </c>
      <c r="D92" s="1052">
        <v>21415253</v>
      </c>
      <c r="E92" s="1052">
        <v>0</v>
      </c>
      <c r="H92" s="908"/>
    </row>
    <row r="93" spans="1:8" ht="15.75" customHeight="1">
      <c r="A93" s="1503" t="s">
        <v>1842</v>
      </c>
      <c r="B93" s="1503"/>
      <c r="C93" s="792" t="s">
        <v>1843</v>
      </c>
      <c r="D93" s="1052">
        <v>252909</v>
      </c>
      <c r="E93" s="1052">
        <v>0</v>
      </c>
      <c r="H93" s="908"/>
    </row>
    <row r="94" spans="1:8" ht="15.75" customHeight="1">
      <c r="A94" s="1503" t="s">
        <v>1844</v>
      </c>
      <c r="B94" s="1503"/>
      <c r="C94" s="792" t="s">
        <v>1845</v>
      </c>
      <c r="D94" s="1052">
        <v>0</v>
      </c>
      <c r="E94" s="1052">
        <v>1584935</v>
      </c>
      <c r="H94" s="908"/>
    </row>
    <row r="95" spans="1:8" ht="15.75" customHeight="1">
      <c r="A95" s="1503" t="s">
        <v>1846</v>
      </c>
      <c r="B95" s="1503"/>
      <c r="C95" s="1055" t="s">
        <v>1847</v>
      </c>
      <c r="D95" s="1052">
        <v>444682</v>
      </c>
      <c r="E95" s="1052">
        <v>0</v>
      </c>
      <c r="H95" s="908"/>
    </row>
    <row r="96" spans="1:8" ht="15.75" customHeight="1">
      <c r="A96" s="1503" t="s">
        <v>1848</v>
      </c>
      <c r="B96" s="1503"/>
      <c r="C96" s="1054" t="s">
        <v>1774</v>
      </c>
      <c r="D96" s="1052">
        <v>1038034297</v>
      </c>
      <c r="E96" s="1052">
        <v>0</v>
      </c>
      <c r="H96" s="908"/>
    </row>
    <row r="97" spans="1:8" ht="15.75" customHeight="1">
      <c r="A97" s="1503" t="s">
        <v>1849</v>
      </c>
      <c r="B97" s="1503"/>
      <c r="C97" s="1048" t="s">
        <v>1775</v>
      </c>
      <c r="D97" s="1052">
        <v>10103982</v>
      </c>
      <c r="E97" s="1052">
        <v>0</v>
      </c>
      <c r="H97" s="908"/>
    </row>
    <row r="98" spans="1:8" ht="15.75" customHeight="1">
      <c r="A98" s="1503" t="s">
        <v>1850</v>
      </c>
      <c r="B98" s="1503"/>
      <c r="C98" s="1048" t="s">
        <v>1851</v>
      </c>
      <c r="D98" s="1052">
        <v>206261</v>
      </c>
      <c r="E98" s="1052">
        <v>0</v>
      </c>
      <c r="H98" s="908"/>
    </row>
    <row r="99" spans="1:8" ht="15.75" customHeight="1">
      <c r="A99" s="1503" t="s">
        <v>1852</v>
      </c>
      <c r="B99" s="1503"/>
      <c r="C99" s="1054" t="s">
        <v>1853</v>
      </c>
      <c r="D99" s="1052">
        <v>134918</v>
      </c>
      <c r="E99" s="1052">
        <v>0</v>
      </c>
      <c r="H99" s="908"/>
    </row>
    <row r="100" spans="1:8" ht="15.75" customHeight="1">
      <c r="A100" s="1503" t="s">
        <v>1854</v>
      </c>
      <c r="B100" s="1503"/>
      <c r="C100" s="1048" t="s">
        <v>1855</v>
      </c>
      <c r="D100" s="1052">
        <v>18330</v>
      </c>
      <c r="E100" s="1052">
        <v>0</v>
      </c>
      <c r="H100" s="908"/>
    </row>
    <row r="101" spans="1:8" ht="15.75" customHeight="1">
      <c r="A101" s="1503" t="s">
        <v>1856</v>
      </c>
      <c r="B101" s="1503"/>
      <c r="C101" s="1048" t="s">
        <v>1857</v>
      </c>
      <c r="D101" s="1052">
        <v>38159</v>
      </c>
      <c r="E101" s="1052">
        <v>0</v>
      </c>
      <c r="H101" s="908"/>
    </row>
    <row r="102" spans="1:8" ht="15.75" customHeight="1">
      <c r="A102" s="1503" t="s">
        <v>1858</v>
      </c>
      <c r="B102" s="1503"/>
      <c r="C102" s="1048" t="s">
        <v>1857</v>
      </c>
      <c r="D102" s="1052">
        <v>7005</v>
      </c>
      <c r="E102" s="1052">
        <v>0</v>
      </c>
      <c r="H102" s="908"/>
    </row>
    <row r="103" spans="1:8" ht="15.75" customHeight="1">
      <c r="A103" s="1503" t="s">
        <v>1859</v>
      </c>
      <c r="B103" s="1503"/>
      <c r="C103" s="1048" t="s">
        <v>1860</v>
      </c>
      <c r="D103" s="1052">
        <v>4931429</v>
      </c>
      <c r="E103" s="1052">
        <v>0</v>
      </c>
      <c r="H103" s="908"/>
    </row>
    <row r="104" spans="1:8" ht="15.75" customHeight="1">
      <c r="A104" s="1503" t="s">
        <v>1861</v>
      </c>
      <c r="B104" s="1503"/>
      <c r="C104" s="1048" t="s">
        <v>1862</v>
      </c>
      <c r="D104" s="1052">
        <v>1948040</v>
      </c>
      <c r="E104" s="1052">
        <v>0</v>
      </c>
      <c r="H104" s="908"/>
    </row>
    <row r="105" spans="1:8" ht="15.75" customHeight="1">
      <c r="A105" s="1503" t="s">
        <v>1863</v>
      </c>
      <c r="B105" s="1503"/>
      <c r="C105" s="1048" t="s">
        <v>1864</v>
      </c>
      <c r="D105" s="1052">
        <v>623162</v>
      </c>
      <c r="E105" s="1052">
        <v>0</v>
      </c>
      <c r="H105" s="908"/>
    </row>
    <row r="106" spans="1:8" ht="15.75" customHeight="1">
      <c r="A106" s="1503" t="s">
        <v>1865</v>
      </c>
      <c r="B106" s="1503"/>
      <c r="C106" s="1048" t="s">
        <v>1866</v>
      </c>
      <c r="D106" s="1052">
        <v>589750</v>
      </c>
      <c r="E106" s="1052">
        <v>0</v>
      </c>
      <c r="H106" s="908"/>
    </row>
    <row r="107" spans="1:8" ht="15.75" customHeight="1">
      <c r="A107" s="1503" t="s">
        <v>1867</v>
      </c>
      <c r="B107" s="1503"/>
      <c r="C107" s="1048" t="s">
        <v>1868</v>
      </c>
      <c r="D107" s="1052">
        <v>1232741</v>
      </c>
      <c r="E107" s="1052">
        <v>0</v>
      </c>
      <c r="H107" s="908"/>
    </row>
    <row r="108" spans="1:8" ht="15.75" customHeight="1">
      <c r="A108" s="1503" t="s">
        <v>1869</v>
      </c>
      <c r="B108" s="1503"/>
      <c r="C108" s="1048" t="s">
        <v>1870</v>
      </c>
      <c r="D108" s="1052">
        <v>347972</v>
      </c>
      <c r="E108" s="1052">
        <v>0</v>
      </c>
      <c r="H108" s="908"/>
    </row>
    <row r="109" spans="1:8" ht="15.75" customHeight="1">
      <c r="A109" s="1503" t="s">
        <v>1871</v>
      </c>
      <c r="B109" s="1503"/>
      <c r="C109" s="1048" t="s">
        <v>1872</v>
      </c>
      <c r="D109" s="1052">
        <v>1105706</v>
      </c>
      <c r="E109" s="1052">
        <v>0</v>
      </c>
      <c r="H109" s="908"/>
    </row>
    <row r="110" spans="1:8" ht="15.75" customHeight="1">
      <c r="A110" s="1503" t="s">
        <v>1873</v>
      </c>
      <c r="B110" s="1503"/>
      <c r="C110" s="1048" t="s">
        <v>1874</v>
      </c>
      <c r="D110" s="1052">
        <v>647674</v>
      </c>
      <c r="E110" s="1052">
        <v>0</v>
      </c>
      <c r="H110" s="908"/>
    </row>
    <row r="111" spans="1:8" ht="15.75" customHeight="1">
      <c r="A111" s="1503" t="s">
        <v>1875</v>
      </c>
      <c r="B111" s="1503"/>
      <c r="C111" s="1048" t="s">
        <v>1876</v>
      </c>
      <c r="D111" s="1052">
        <v>3630601</v>
      </c>
      <c r="E111" s="1052">
        <v>0</v>
      </c>
      <c r="H111" s="908"/>
    </row>
    <row r="112" spans="1:8" ht="15.75" customHeight="1">
      <c r="A112" s="1503" t="s">
        <v>1877</v>
      </c>
      <c r="B112" s="1503"/>
      <c r="C112" s="1048" t="s">
        <v>1878</v>
      </c>
      <c r="D112" s="793">
        <v>9</v>
      </c>
      <c r="E112" s="1052">
        <v>0</v>
      </c>
      <c r="H112" s="908"/>
    </row>
    <row r="113" spans="1:8" ht="15.75" customHeight="1">
      <c r="A113" s="1503" t="s">
        <v>1879</v>
      </c>
      <c r="B113" s="1503"/>
      <c r="C113" s="1048" t="s">
        <v>1880</v>
      </c>
      <c r="D113" s="793">
        <v>0</v>
      </c>
      <c r="E113" s="1052">
        <v>0</v>
      </c>
      <c r="H113" s="908"/>
    </row>
    <row r="114" spans="1:8" ht="15.75" customHeight="1">
      <c r="A114" s="1503" t="s">
        <v>1881</v>
      </c>
      <c r="B114" s="1503"/>
      <c r="C114" s="792" t="s">
        <v>1882</v>
      </c>
      <c r="D114" s="1052">
        <v>123047</v>
      </c>
      <c r="E114" s="1052">
        <v>0</v>
      </c>
      <c r="H114" s="908"/>
    </row>
    <row r="115" spans="1:8" ht="15.75" customHeight="1">
      <c r="A115" s="1503" t="s">
        <v>1883</v>
      </c>
      <c r="B115" s="1503"/>
      <c r="C115" s="792" t="s">
        <v>1884</v>
      </c>
      <c r="D115" s="1052">
        <v>283340</v>
      </c>
      <c r="E115" s="1052">
        <v>0</v>
      </c>
      <c r="H115" s="908"/>
    </row>
    <row r="116" spans="1:8" ht="15.75" customHeight="1">
      <c r="A116" s="1503" t="s">
        <v>1885</v>
      </c>
      <c r="B116" s="1503"/>
      <c r="C116" s="1057" t="s">
        <v>1886</v>
      </c>
      <c r="D116" s="1052">
        <v>1586019</v>
      </c>
      <c r="E116" s="1052">
        <v>0</v>
      </c>
      <c r="H116" s="908"/>
    </row>
    <row r="117" spans="1:8" ht="15.75" customHeight="1">
      <c r="A117" s="1503" t="s">
        <v>1887</v>
      </c>
      <c r="B117" s="1503"/>
      <c r="C117" s="1054" t="s">
        <v>1889</v>
      </c>
      <c r="D117" s="1052">
        <v>17907</v>
      </c>
      <c r="E117" s="1052">
        <v>0</v>
      </c>
      <c r="H117" s="908"/>
    </row>
    <row r="118" spans="1:8" ht="15.75" customHeight="1">
      <c r="A118" s="1503" t="s">
        <v>1888</v>
      </c>
      <c r="B118" s="1503"/>
      <c r="C118" s="1059" t="s">
        <v>1890</v>
      </c>
      <c r="D118" s="1052">
        <v>3283735</v>
      </c>
      <c r="E118" s="1052">
        <v>0</v>
      </c>
      <c r="H118" s="908"/>
    </row>
    <row r="119" spans="1:8" ht="15.75" customHeight="1">
      <c r="A119" s="1503"/>
      <c r="B119" s="1503"/>
      <c r="C119" s="1048"/>
      <c r="D119" s="1052">
        <v>0</v>
      </c>
      <c r="E119" s="1052"/>
      <c r="H119" s="908"/>
    </row>
    <row r="120" spans="1:8" ht="15.75" customHeight="1">
      <c r="A120" s="1058"/>
      <c r="B120" s="1058"/>
      <c r="C120" s="792"/>
      <c r="D120" s="1052">
        <f>SUM(D6:D118)</f>
        <v>13102547722</v>
      </c>
      <c r="E120" s="1052">
        <f>SUM(E6:E116)</f>
        <v>13102547722</v>
      </c>
      <c r="G120" s="908">
        <f>D120-E120</f>
        <v>0</v>
      </c>
      <c r="H120" s="908"/>
    </row>
    <row r="121" spans="1:8">
      <c r="A121" s="1503"/>
      <c r="B121" s="1503"/>
      <c r="C121" s="792"/>
      <c r="D121" s="1052"/>
      <c r="E121" s="1052"/>
    </row>
    <row r="123" spans="1:8">
      <c r="E123" s="1053" t="s">
        <v>101</v>
      </c>
      <c r="F123" s="8"/>
    </row>
    <row r="124" spans="1:8">
      <c r="C124" s="418"/>
      <c r="F124" s="8"/>
    </row>
    <row r="125" spans="1:8">
      <c r="B125" s="418" t="s">
        <v>509</v>
      </c>
      <c r="C125" s="71"/>
      <c r="F125" s="8"/>
    </row>
    <row r="126" spans="1:8">
      <c r="A126" s="71">
        <v>1</v>
      </c>
      <c r="B126" s="71" t="str">
        <f>'14 SHE'!B27</f>
        <v>A "Not Applicable," “N/A,” "NONE," or "NlL" phrase should be indicated in the schedules or sheets that do not apply or are not suitable to the Company. </v>
      </c>
      <c r="C126" s="71"/>
      <c r="F126" s="8"/>
    </row>
    <row r="127" spans="1:8">
      <c r="A127" s="71">
        <v>2</v>
      </c>
      <c r="B127" s="71" t="str">
        <f>'14 SHE'!B28</f>
        <v>Any schedule not in accordance with the prescribed format, wrong data entry, missing details, information, and incomplete information/s shall be subject to penalties as specified under CL 2014-15.</v>
      </c>
    </row>
  </sheetData>
  <mergeCells count="121">
    <mergeCell ref="A10:B10"/>
    <mergeCell ref="A3:B4"/>
    <mergeCell ref="C3:C4"/>
    <mergeCell ref="D3:E3"/>
    <mergeCell ref="A1:E1"/>
    <mergeCell ref="A2:E2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5:B15"/>
    <mergeCell ref="A16:B16"/>
    <mergeCell ref="A20:B20"/>
    <mergeCell ref="A21:B21"/>
    <mergeCell ref="A22:B22"/>
    <mergeCell ref="A17:B17"/>
    <mergeCell ref="A18:B18"/>
    <mergeCell ref="A19:B19"/>
    <mergeCell ref="A121:B121"/>
    <mergeCell ref="A23:B23"/>
    <mergeCell ref="A24:B24"/>
    <mergeCell ref="A25:B2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46:B46"/>
    <mergeCell ref="A47:B47"/>
    <mergeCell ref="A56:B56"/>
    <mergeCell ref="A26:B26"/>
    <mergeCell ref="A27:B27"/>
    <mergeCell ref="A28:B28"/>
    <mergeCell ref="A29:B29"/>
    <mergeCell ref="A30:B30"/>
    <mergeCell ref="A51:B51"/>
    <mergeCell ref="A52:B52"/>
    <mergeCell ref="A53:B53"/>
    <mergeCell ref="A54:B54"/>
    <mergeCell ref="A55:B55"/>
    <mergeCell ref="A48:B48"/>
    <mergeCell ref="A49:B49"/>
    <mergeCell ref="A50:B50"/>
    <mergeCell ref="A41:B41"/>
    <mergeCell ref="A42:B42"/>
    <mergeCell ref="A43:B43"/>
    <mergeCell ref="A44:B44"/>
    <mergeCell ref="A45:B45"/>
    <mergeCell ref="A61:B61"/>
    <mergeCell ref="A62:B62"/>
    <mergeCell ref="A64:B64"/>
    <mergeCell ref="A65:B65"/>
    <mergeCell ref="A66:B66"/>
    <mergeCell ref="A57:B57"/>
    <mergeCell ref="A58:B58"/>
    <mergeCell ref="A59:B59"/>
    <mergeCell ref="A60:B60"/>
    <mergeCell ref="A63:B63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119:B119"/>
    <mergeCell ref="A118:B118"/>
    <mergeCell ref="A112:B112"/>
    <mergeCell ref="A113:B113"/>
    <mergeCell ref="A114:B114"/>
    <mergeCell ref="A115:B115"/>
    <mergeCell ref="A116:B116"/>
    <mergeCell ref="A117:B117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</mergeCells>
  <hyperlinks>
    <hyperlink ref="E123" location="'CONTENTS'!A1" display="CONTENTS!A1" xr:uid="{C4EA3D79-9277-449D-A12C-65C219E9C3B9}"/>
  </hyperlinks>
  <pageMargins left="0.7" right="0.7" top="0.75" bottom="0.75" header="0.3" footer="0.3"/>
  <customProperties>
    <customPr name="_pios_id" r:id="rId1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5947-C9DB-4AA3-B61C-789E4BBAC951}">
  <sheetPr codeName="Sheet14">
    <tabColor rgb="FFFFC000"/>
  </sheetPr>
  <dimension ref="A1:P162"/>
  <sheetViews>
    <sheetView topLeftCell="A122" zoomScaleNormal="100" workbookViewId="0">
      <selection activeCell="E167" sqref="E167"/>
    </sheetView>
  </sheetViews>
  <sheetFormatPr defaultColWidth="8.85546875" defaultRowHeight="12.75"/>
  <cols>
    <col min="1" max="1" width="40.42578125" customWidth="1"/>
    <col min="2" max="2" width="26.28515625" customWidth="1"/>
    <col min="3" max="3" width="29.140625" customWidth="1"/>
    <col min="4" max="4" width="31.7109375" customWidth="1"/>
    <col min="5" max="5" width="31.5703125" customWidth="1"/>
    <col min="6" max="6" width="1.42578125" style="8" customWidth="1"/>
    <col min="7" max="7" width="32.28515625" style="8" customWidth="1"/>
    <col min="8" max="8" width="20.42578125" style="8" customWidth="1"/>
    <col min="9" max="9" width="21.7109375" style="8" customWidth="1"/>
    <col min="10" max="10" width="1.140625" style="21" customWidth="1"/>
    <col min="11" max="11" width="31.5703125" style="8" customWidth="1"/>
    <col min="12" max="12" width="17.7109375" style="8" customWidth="1"/>
    <col min="14" max="14" width="14.5703125" bestFit="1" customWidth="1"/>
    <col min="16" max="16" width="14.5703125" bestFit="1" customWidth="1"/>
  </cols>
  <sheetData>
    <row r="1" spans="1:14" ht="30" customHeight="1" thickBot="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</row>
    <row r="2" spans="1:14" ht="30" customHeight="1" thickBot="1">
      <c r="A2" s="1513" t="s">
        <v>1319</v>
      </c>
      <c r="B2" s="1514"/>
      <c r="C2" s="1514"/>
      <c r="D2" s="1514"/>
      <c r="E2" s="1514"/>
      <c r="F2" s="1514"/>
      <c r="G2" s="1514"/>
      <c r="H2" s="1514"/>
      <c r="I2" s="1514"/>
      <c r="J2" s="1514"/>
      <c r="K2" s="1514"/>
      <c r="L2" s="1515"/>
    </row>
    <row r="3" spans="1:14">
      <c r="A3" s="1518" t="s">
        <v>1320</v>
      </c>
      <c r="B3" s="1520" t="s">
        <v>1314</v>
      </c>
      <c r="C3" s="794" t="s">
        <v>1214</v>
      </c>
      <c r="D3" s="794" t="s">
        <v>1321</v>
      </c>
      <c r="E3" s="1516" t="s">
        <v>1322</v>
      </c>
      <c r="F3" s="597"/>
      <c r="G3" s="1522" t="s">
        <v>1323</v>
      </c>
      <c r="H3" s="1522"/>
      <c r="I3" s="1522"/>
      <c r="J3" s="597"/>
      <c r="K3" s="1523" t="s">
        <v>1324</v>
      </c>
      <c r="L3" s="1523"/>
    </row>
    <row r="4" spans="1:14" s="524" customFormat="1" ht="42" customHeight="1">
      <c r="A4" s="1519"/>
      <c r="B4" s="1521"/>
      <c r="C4" s="794" t="s">
        <v>617</v>
      </c>
      <c r="D4" s="794" t="s">
        <v>617</v>
      </c>
      <c r="E4" s="1517"/>
      <c r="F4" s="602"/>
      <c r="G4" s="605" t="s">
        <v>1325</v>
      </c>
      <c r="H4" s="795" t="s">
        <v>1326</v>
      </c>
      <c r="I4" s="606" t="s">
        <v>617</v>
      </c>
      <c r="J4" s="603"/>
      <c r="K4" s="605" t="s">
        <v>1327</v>
      </c>
      <c r="L4" s="606" t="s">
        <v>769</v>
      </c>
    </row>
    <row r="5" spans="1:14" s="9" customFormat="1" ht="13.15" customHeight="1" thickBot="1">
      <c r="A5" s="629" t="s">
        <v>623</v>
      </c>
      <c r="B5" s="796" t="s">
        <v>624</v>
      </c>
      <c r="C5" s="727" t="s">
        <v>625</v>
      </c>
      <c r="D5" s="727" t="s">
        <v>626</v>
      </c>
      <c r="E5" s="727" t="s">
        <v>627</v>
      </c>
      <c r="F5" s="598"/>
      <c r="G5" s="630" t="s">
        <v>669</v>
      </c>
      <c r="H5" s="797" t="s">
        <v>670</v>
      </c>
      <c r="I5" s="631" t="s">
        <v>671</v>
      </c>
      <c r="J5" s="604"/>
      <c r="K5" s="632" t="s">
        <v>1328</v>
      </c>
      <c r="L5" s="631" t="s">
        <v>712</v>
      </c>
    </row>
    <row r="6" spans="1:14" s="9" customFormat="1">
      <c r="A6" s="798"/>
      <c r="B6" s="798"/>
      <c r="C6" s="798"/>
      <c r="D6" s="798"/>
      <c r="E6" s="798"/>
      <c r="F6" s="599"/>
      <c r="G6" s="798"/>
      <c r="H6" s="798"/>
      <c r="I6" s="799"/>
      <c r="J6" s="599"/>
      <c r="K6" s="798"/>
      <c r="L6" s="798"/>
    </row>
    <row r="7" spans="1:14" s="9" customFormat="1">
      <c r="A7" s="798" t="s">
        <v>1632</v>
      </c>
      <c r="B7" s="798" t="s">
        <v>1631</v>
      </c>
      <c r="C7" s="1073">
        <v>21903035</v>
      </c>
      <c r="D7" s="1073">
        <v>21903035</v>
      </c>
      <c r="E7" s="1101">
        <f>C7-D7</f>
        <v>0</v>
      </c>
      <c r="F7" s="599"/>
      <c r="G7" s="798" t="s">
        <v>1956</v>
      </c>
      <c r="H7" s="798" t="s">
        <v>1957</v>
      </c>
      <c r="I7" s="1073">
        <v>21903035</v>
      </c>
      <c r="J7" s="599"/>
      <c r="K7" s="798"/>
      <c r="L7" s="798"/>
      <c r="N7" s="1139">
        <f>ROUND(C7,0)</f>
        <v>21903035</v>
      </c>
    </row>
    <row r="8" spans="1:14" s="9" customFormat="1">
      <c r="A8" s="798" t="s">
        <v>1679</v>
      </c>
      <c r="B8" s="798" t="s">
        <v>1633</v>
      </c>
      <c r="C8" s="1073">
        <v>59400000</v>
      </c>
      <c r="D8" s="1073">
        <v>59400000</v>
      </c>
      <c r="E8" s="1101">
        <f t="shared" ref="E8:E62" si="0">C8-D8</f>
        <v>0</v>
      </c>
      <c r="F8" s="599"/>
      <c r="G8" s="798" t="s">
        <v>1956</v>
      </c>
      <c r="H8" s="798" t="s">
        <v>1957</v>
      </c>
      <c r="I8" s="1073">
        <v>59400000</v>
      </c>
      <c r="J8" s="599"/>
      <c r="K8" s="798"/>
      <c r="L8" s="798"/>
      <c r="N8" s="1139">
        <f t="shared" ref="N8:N71" si="1">ROUND(C8,0)</f>
        <v>59400000</v>
      </c>
    </row>
    <row r="9" spans="1:14" s="9" customFormat="1">
      <c r="A9" s="798" t="s">
        <v>1680</v>
      </c>
      <c r="B9" s="798" t="s">
        <v>1634</v>
      </c>
      <c r="C9" s="1073">
        <v>117522</v>
      </c>
      <c r="D9" s="1073">
        <v>117522</v>
      </c>
      <c r="E9" s="1101">
        <f t="shared" si="0"/>
        <v>0</v>
      </c>
      <c r="F9" s="599"/>
      <c r="G9" s="798" t="s">
        <v>1956</v>
      </c>
      <c r="H9" s="798" t="s">
        <v>1957</v>
      </c>
      <c r="I9" s="1073">
        <v>117522</v>
      </c>
      <c r="J9" s="599"/>
      <c r="K9" s="798"/>
      <c r="L9" s="798"/>
      <c r="N9" s="1139">
        <f t="shared" si="1"/>
        <v>117522</v>
      </c>
    </row>
    <row r="10" spans="1:14" s="9" customFormat="1">
      <c r="A10" s="798" t="s">
        <v>1902</v>
      </c>
      <c r="B10" s="798" t="s">
        <v>1893</v>
      </c>
      <c r="C10" s="1073">
        <v>0</v>
      </c>
      <c r="D10" s="1073">
        <v>0</v>
      </c>
      <c r="E10" s="1101">
        <f t="shared" si="0"/>
        <v>0</v>
      </c>
      <c r="F10" s="599"/>
      <c r="G10" s="798" t="s">
        <v>1956</v>
      </c>
      <c r="H10" s="798" t="s">
        <v>1957</v>
      </c>
      <c r="I10" s="1073">
        <v>0</v>
      </c>
      <c r="J10" s="599"/>
      <c r="K10" s="798"/>
      <c r="L10" s="798"/>
      <c r="N10" s="1139">
        <f t="shared" si="1"/>
        <v>0</v>
      </c>
    </row>
    <row r="11" spans="1:14" s="9" customFormat="1">
      <c r="A11" s="798" t="s">
        <v>1681</v>
      </c>
      <c r="B11" s="798" t="s">
        <v>1635</v>
      </c>
      <c r="C11" s="1073">
        <v>569124</v>
      </c>
      <c r="D11" s="1073">
        <v>569124</v>
      </c>
      <c r="E11" s="1101">
        <f t="shared" si="0"/>
        <v>0</v>
      </c>
      <c r="F11" s="599"/>
      <c r="G11" s="798" t="s">
        <v>1956</v>
      </c>
      <c r="H11" s="798" t="s">
        <v>1957</v>
      </c>
      <c r="I11" s="1073">
        <v>569124</v>
      </c>
      <c r="J11" s="599"/>
      <c r="K11" s="798"/>
      <c r="L11" s="798"/>
      <c r="N11" s="1139">
        <f t="shared" si="1"/>
        <v>569124</v>
      </c>
    </row>
    <row r="12" spans="1:14" s="9" customFormat="1">
      <c r="A12" s="798" t="s">
        <v>1682</v>
      </c>
      <c r="B12" s="798" t="s">
        <v>1636</v>
      </c>
      <c r="C12" s="1073">
        <v>451702</v>
      </c>
      <c r="D12" s="1073">
        <v>451702</v>
      </c>
      <c r="E12" s="1101">
        <f t="shared" si="0"/>
        <v>0</v>
      </c>
      <c r="F12" s="599"/>
      <c r="G12" s="798" t="s">
        <v>1956</v>
      </c>
      <c r="H12" s="798" t="s">
        <v>1957</v>
      </c>
      <c r="I12" s="1073">
        <v>451702</v>
      </c>
      <c r="J12" s="599"/>
      <c r="K12" s="798"/>
      <c r="L12" s="798"/>
      <c r="N12" s="1139">
        <f t="shared" si="1"/>
        <v>451702</v>
      </c>
    </row>
    <row r="13" spans="1:14" s="9" customFormat="1">
      <c r="A13" s="798" t="s">
        <v>1683</v>
      </c>
      <c r="B13" s="798" t="s">
        <v>1637</v>
      </c>
      <c r="C13" s="1073">
        <v>749521</v>
      </c>
      <c r="D13" s="1073">
        <v>749521</v>
      </c>
      <c r="E13" s="1101">
        <f t="shared" si="0"/>
        <v>0</v>
      </c>
      <c r="F13" s="599"/>
      <c r="G13" s="798" t="s">
        <v>1956</v>
      </c>
      <c r="H13" s="798" t="s">
        <v>1957</v>
      </c>
      <c r="I13" s="1073">
        <v>749521</v>
      </c>
      <c r="J13" s="599"/>
      <c r="K13" s="798"/>
      <c r="L13" s="798"/>
      <c r="N13" s="1139">
        <f t="shared" si="1"/>
        <v>749521</v>
      </c>
    </row>
    <row r="14" spans="1:14" s="9" customFormat="1">
      <c r="A14" s="798" t="s">
        <v>1684</v>
      </c>
      <c r="B14" s="798" t="s">
        <v>1638</v>
      </c>
      <c r="C14" s="1073">
        <v>4245587</v>
      </c>
      <c r="D14" s="1073">
        <v>4245587</v>
      </c>
      <c r="E14" s="1101">
        <f t="shared" si="0"/>
        <v>0</v>
      </c>
      <c r="F14" s="599"/>
      <c r="G14" s="798" t="s">
        <v>1956</v>
      </c>
      <c r="H14" s="798" t="s">
        <v>1957</v>
      </c>
      <c r="I14" s="1073">
        <v>4245587</v>
      </c>
      <c r="J14" s="599"/>
      <c r="K14" s="798"/>
      <c r="L14" s="798"/>
      <c r="N14" s="1139">
        <f t="shared" si="1"/>
        <v>4245587</v>
      </c>
    </row>
    <row r="15" spans="1:14" s="9" customFormat="1">
      <c r="A15" s="798" t="s">
        <v>1903</v>
      </c>
      <c r="B15" s="798" t="s">
        <v>1894</v>
      </c>
      <c r="C15" s="1073">
        <v>0</v>
      </c>
      <c r="D15" s="1073">
        <v>0</v>
      </c>
      <c r="E15" s="1101">
        <f t="shared" si="0"/>
        <v>0</v>
      </c>
      <c r="F15" s="599"/>
      <c r="G15" s="798" t="s">
        <v>1956</v>
      </c>
      <c r="H15" s="798" t="s">
        <v>1957</v>
      </c>
      <c r="I15" s="1073">
        <v>0</v>
      </c>
      <c r="J15" s="599"/>
      <c r="K15" s="798"/>
      <c r="L15" s="798"/>
      <c r="N15" s="1139">
        <f t="shared" si="1"/>
        <v>0</v>
      </c>
    </row>
    <row r="16" spans="1:14" s="9" customFormat="1">
      <c r="A16" s="798" t="s">
        <v>1904</v>
      </c>
      <c r="B16" s="798" t="s">
        <v>1895</v>
      </c>
      <c r="C16" s="1073">
        <v>0</v>
      </c>
      <c r="D16" s="1073">
        <v>0</v>
      </c>
      <c r="E16" s="1101">
        <f t="shared" si="0"/>
        <v>0</v>
      </c>
      <c r="F16" s="599"/>
      <c r="G16" s="798" t="s">
        <v>1956</v>
      </c>
      <c r="H16" s="798" t="s">
        <v>1957</v>
      </c>
      <c r="I16" s="1073">
        <v>0</v>
      </c>
      <c r="J16" s="599"/>
      <c r="K16" s="798"/>
      <c r="L16" s="798"/>
      <c r="N16" s="1139">
        <f t="shared" si="1"/>
        <v>0</v>
      </c>
    </row>
    <row r="17" spans="1:14" s="9" customFormat="1">
      <c r="A17" s="798" t="s">
        <v>1686</v>
      </c>
      <c r="B17" s="798" t="s">
        <v>1685</v>
      </c>
      <c r="C17" s="1073">
        <v>133147</v>
      </c>
      <c r="D17" s="1073">
        <v>133147</v>
      </c>
      <c r="E17" s="1101">
        <f t="shared" si="0"/>
        <v>0</v>
      </c>
      <c r="F17" s="599"/>
      <c r="G17" s="798" t="s">
        <v>1956</v>
      </c>
      <c r="H17" s="798" t="s">
        <v>1957</v>
      </c>
      <c r="I17" s="1073">
        <v>133147</v>
      </c>
      <c r="J17" s="599"/>
      <c r="K17" s="798"/>
      <c r="L17" s="798"/>
      <c r="N17" s="1139">
        <f t="shared" si="1"/>
        <v>133147</v>
      </c>
    </row>
    <row r="18" spans="1:14" s="9" customFormat="1">
      <c r="A18" s="798" t="s">
        <v>1905</v>
      </c>
      <c r="B18" s="798" t="s">
        <v>1896</v>
      </c>
      <c r="C18" s="1073">
        <v>0</v>
      </c>
      <c r="D18" s="1073">
        <v>0</v>
      </c>
      <c r="E18" s="1101">
        <f t="shared" si="0"/>
        <v>0</v>
      </c>
      <c r="F18" s="599"/>
      <c r="G18" s="798" t="s">
        <v>1956</v>
      </c>
      <c r="H18" s="798" t="s">
        <v>1957</v>
      </c>
      <c r="I18" s="1073">
        <v>0</v>
      </c>
      <c r="J18" s="599"/>
      <c r="K18" s="798"/>
      <c r="L18" s="798"/>
      <c r="N18" s="1139">
        <f t="shared" si="1"/>
        <v>0</v>
      </c>
    </row>
    <row r="19" spans="1:14" s="9" customFormat="1">
      <c r="A19" s="798" t="s">
        <v>1906</v>
      </c>
      <c r="B19" s="798" t="s">
        <v>1897</v>
      </c>
      <c r="C19" s="1073">
        <v>0</v>
      </c>
      <c r="D19" s="1073">
        <v>0</v>
      </c>
      <c r="E19" s="1101">
        <f t="shared" si="0"/>
        <v>0</v>
      </c>
      <c r="F19" s="599"/>
      <c r="G19" s="798" t="s">
        <v>1956</v>
      </c>
      <c r="H19" s="798" t="s">
        <v>1957</v>
      </c>
      <c r="I19" s="1073">
        <v>0</v>
      </c>
      <c r="J19" s="599"/>
      <c r="K19" s="798"/>
      <c r="L19" s="798"/>
      <c r="N19" s="1139">
        <f t="shared" si="1"/>
        <v>0</v>
      </c>
    </row>
    <row r="20" spans="1:14" s="9" customFormat="1">
      <c r="A20" s="798" t="s">
        <v>1688</v>
      </c>
      <c r="B20" s="798" t="s">
        <v>1687</v>
      </c>
      <c r="C20" s="1073">
        <v>-794784</v>
      </c>
      <c r="D20" s="1073">
        <v>-794784</v>
      </c>
      <c r="E20" s="1101">
        <f t="shared" si="0"/>
        <v>0</v>
      </c>
      <c r="F20" s="599"/>
      <c r="G20" s="798" t="s">
        <v>1956</v>
      </c>
      <c r="H20" s="798" t="s">
        <v>1957</v>
      </c>
      <c r="I20" s="1073">
        <v>-794784</v>
      </c>
      <c r="J20" s="599"/>
      <c r="K20" s="798"/>
      <c r="L20" s="798"/>
      <c r="N20" s="1139">
        <f t="shared" si="1"/>
        <v>-794784</v>
      </c>
    </row>
    <row r="21" spans="1:14" s="9" customFormat="1">
      <c r="A21" s="798" t="s">
        <v>1907</v>
      </c>
      <c r="B21" s="798" t="s">
        <v>1898</v>
      </c>
      <c r="C21" s="1073">
        <v>0</v>
      </c>
      <c r="D21" s="1073">
        <v>0</v>
      </c>
      <c r="E21" s="1101">
        <f t="shared" si="0"/>
        <v>0</v>
      </c>
      <c r="F21" s="599"/>
      <c r="G21" s="798" t="s">
        <v>1956</v>
      </c>
      <c r="H21" s="798" t="s">
        <v>1957</v>
      </c>
      <c r="I21" s="1073">
        <v>0</v>
      </c>
      <c r="J21" s="599"/>
      <c r="K21" s="798"/>
      <c r="L21" s="798"/>
      <c r="N21" s="1139">
        <f t="shared" si="1"/>
        <v>0</v>
      </c>
    </row>
    <row r="22" spans="1:14" s="9" customFormat="1">
      <c r="A22" s="798" t="s">
        <v>1690</v>
      </c>
      <c r="B22" s="798" t="s">
        <v>1689</v>
      </c>
      <c r="C22" s="1073">
        <v>39816</v>
      </c>
      <c r="D22" s="1073">
        <v>39816</v>
      </c>
      <c r="E22" s="1101">
        <f t="shared" si="0"/>
        <v>0</v>
      </c>
      <c r="F22" s="599"/>
      <c r="G22" s="798" t="s">
        <v>1956</v>
      </c>
      <c r="H22" s="798" t="s">
        <v>1957</v>
      </c>
      <c r="I22" s="1073">
        <v>39816</v>
      </c>
      <c r="J22" s="599"/>
      <c r="K22" s="798"/>
      <c r="L22" s="798"/>
      <c r="N22" s="1139">
        <f t="shared" si="1"/>
        <v>39816</v>
      </c>
    </row>
    <row r="23" spans="1:14" s="9" customFormat="1">
      <c r="A23" s="798" t="s">
        <v>1908</v>
      </c>
      <c r="B23" s="798" t="s">
        <v>1899</v>
      </c>
      <c r="C23" s="1073">
        <v>0</v>
      </c>
      <c r="D23" s="1073">
        <v>0</v>
      </c>
      <c r="E23" s="1101">
        <f t="shared" si="0"/>
        <v>0</v>
      </c>
      <c r="F23" s="599"/>
      <c r="G23" s="798" t="s">
        <v>1956</v>
      </c>
      <c r="H23" s="798" t="s">
        <v>1957</v>
      </c>
      <c r="I23" s="1073">
        <v>0</v>
      </c>
      <c r="J23" s="599"/>
      <c r="K23" s="798"/>
      <c r="L23" s="798"/>
      <c r="N23" s="1139">
        <f t="shared" si="1"/>
        <v>0</v>
      </c>
    </row>
    <row r="24" spans="1:14" s="9" customFormat="1">
      <c r="A24" s="798" t="s">
        <v>1692</v>
      </c>
      <c r="B24" s="798" t="s">
        <v>1691</v>
      </c>
      <c r="C24" s="1073">
        <v>230421</v>
      </c>
      <c r="D24" s="1073">
        <v>230421</v>
      </c>
      <c r="E24" s="1101">
        <f t="shared" si="0"/>
        <v>0</v>
      </c>
      <c r="F24" s="599"/>
      <c r="G24" s="798" t="s">
        <v>1956</v>
      </c>
      <c r="H24" s="798" t="s">
        <v>1957</v>
      </c>
      <c r="I24" s="1073">
        <v>230421</v>
      </c>
      <c r="J24" s="599"/>
      <c r="K24" s="798"/>
      <c r="L24" s="798"/>
      <c r="N24" s="1139">
        <f t="shared" si="1"/>
        <v>230421</v>
      </c>
    </row>
    <row r="25" spans="1:14" s="9" customFormat="1">
      <c r="A25" s="798" t="s">
        <v>1909</v>
      </c>
      <c r="B25" s="798" t="s">
        <v>1900</v>
      </c>
      <c r="C25" s="1073">
        <v>0</v>
      </c>
      <c r="D25" s="1073">
        <v>0</v>
      </c>
      <c r="E25" s="1101">
        <f t="shared" si="0"/>
        <v>0</v>
      </c>
      <c r="F25" s="599"/>
      <c r="G25" s="798" t="s">
        <v>1956</v>
      </c>
      <c r="H25" s="798" t="s">
        <v>1957</v>
      </c>
      <c r="I25" s="1073">
        <v>0</v>
      </c>
      <c r="J25" s="599"/>
      <c r="K25" s="798"/>
      <c r="L25" s="798"/>
      <c r="N25" s="1139">
        <f t="shared" si="1"/>
        <v>0</v>
      </c>
    </row>
    <row r="26" spans="1:14" s="9" customFormat="1">
      <c r="A26" s="798" t="s">
        <v>1694</v>
      </c>
      <c r="B26" s="798" t="s">
        <v>1693</v>
      </c>
      <c r="C26" s="1073">
        <v>194206</v>
      </c>
      <c r="D26" s="1073">
        <v>194206</v>
      </c>
      <c r="E26" s="1101">
        <f t="shared" si="0"/>
        <v>0</v>
      </c>
      <c r="F26" s="599"/>
      <c r="G26" s="798" t="s">
        <v>1956</v>
      </c>
      <c r="H26" s="798" t="s">
        <v>1957</v>
      </c>
      <c r="I26" s="1073">
        <v>194206</v>
      </c>
      <c r="J26" s="599"/>
      <c r="K26" s="798"/>
      <c r="L26" s="798"/>
      <c r="N26" s="1139">
        <f t="shared" si="1"/>
        <v>194206</v>
      </c>
    </row>
    <row r="27" spans="1:14" s="9" customFormat="1">
      <c r="A27" s="798" t="s">
        <v>1696</v>
      </c>
      <c r="B27" s="798" t="s">
        <v>1695</v>
      </c>
      <c r="C27" s="1073">
        <v>-4093121</v>
      </c>
      <c r="D27" s="1073">
        <v>-4093121</v>
      </c>
      <c r="E27" s="1101">
        <f t="shared" si="0"/>
        <v>0</v>
      </c>
      <c r="F27" s="599"/>
      <c r="G27" s="798" t="s">
        <v>1956</v>
      </c>
      <c r="H27" s="798" t="s">
        <v>1957</v>
      </c>
      <c r="I27" s="1073">
        <v>-4093121</v>
      </c>
      <c r="J27" s="599"/>
      <c r="K27" s="798"/>
      <c r="L27" s="798"/>
      <c r="N27" s="1139">
        <f t="shared" si="1"/>
        <v>-4093121</v>
      </c>
    </row>
    <row r="28" spans="1:14" s="9" customFormat="1">
      <c r="A28" s="798" t="s">
        <v>1910</v>
      </c>
      <c r="B28" s="798" t="s">
        <v>1901</v>
      </c>
      <c r="C28" s="1073">
        <v>0</v>
      </c>
      <c r="D28" s="1073">
        <v>0</v>
      </c>
      <c r="E28" s="1101">
        <f t="shared" si="0"/>
        <v>0</v>
      </c>
      <c r="F28" s="599"/>
      <c r="G28" s="798" t="s">
        <v>1956</v>
      </c>
      <c r="H28" s="798" t="s">
        <v>1957</v>
      </c>
      <c r="I28" s="1073">
        <v>0</v>
      </c>
      <c r="J28" s="599"/>
      <c r="K28" s="798"/>
      <c r="L28" s="798"/>
      <c r="N28" s="1139">
        <f t="shared" si="1"/>
        <v>0</v>
      </c>
    </row>
    <row r="29" spans="1:14" s="9" customFormat="1">
      <c r="A29" s="798" t="s">
        <v>1698</v>
      </c>
      <c r="B29" s="798" t="s">
        <v>1697</v>
      </c>
      <c r="C29" s="1073">
        <v>156936</v>
      </c>
      <c r="D29" s="1073">
        <v>156936</v>
      </c>
      <c r="E29" s="1101">
        <f t="shared" si="0"/>
        <v>0</v>
      </c>
      <c r="F29" s="599"/>
      <c r="G29" s="798" t="s">
        <v>1956</v>
      </c>
      <c r="H29" s="798" t="s">
        <v>1957</v>
      </c>
      <c r="I29" s="1073">
        <v>156936</v>
      </c>
      <c r="J29" s="599"/>
      <c r="K29" s="798"/>
      <c r="L29" s="798"/>
      <c r="N29" s="1139">
        <f t="shared" si="1"/>
        <v>156936</v>
      </c>
    </row>
    <row r="30" spans="1:14" s="9" customFormat="1">
      <c r="A30" s="798" t="s">
        <v>1700</v>
      </c>
      <c r="B30" s="798" t="s">
        <v>1699</v>
      </c>
      <c r="C30" s="1073">
        <v>92319</v>
      </c>
      <c r="D30" s="1073">
        <v>92319</v>
      </c>
      <c r="E30" s="1101">
        <f t="shared" si="0"/>
        <v>0</v>
      </c>
      <c r="F30" s="599"/>
      <c r="G30" s="798" t="s">
        <v>1956</v>
      </c>
      <c r="H30" s="798" t="s">
        <v>1957</v>
      </c>
      <c r="I30" s="1073">
        <v>92319</v>
      </c>
      <c r="J30" s="599"/>
      <c r="K30" s="798"/>
      <c r="L30" s="798"/>
      <c r="N30" s="1139">
        <f t="shared" si="1"/>
        <v>92319</v>
      </c>
    </row>
    <row r="31" spans="1:14" s="9" customFormat="1">
      <c r="A31" s="798" t="s">
        <v>1702</v>
      </c>
      <c r="B31" s="798" t="s">
        <v>1701</v>
      </c>
      <c r="C31" s="1073">
        <v>26923</v>
      </c>
      <c r="D31" s="1073">
        <v>26923</v>
      </c>
      <c r="E31" s="1101">
        <f t="shared" si="0"/>
        <v>0</v>
      </c>
      <c r="F31" s="599"/>
      <c r="G31" s="798" t="s">
        <v>1956</v>
      </c>
      <c r="H31" s="798" t="s">
        <v>1957</v>
      </c>
      <c r="I31" s="1073">
        <v>26923</v>
      </c>
      <c r="J31" s="599"/>
      <c r="K31" s="798"/>
      <c r="L31" s="798"/>
      <c r="N31" s="1139">
        <f t="shared" si="1"/>
        <v>26923</v>
      </c>
    </row>
    <row r="32" spans="1:14" s="9" customFormat="1">
      <c r="A32" s="798" t="s">
        <v>1704</v>
      </c>
      <c r="B32" s="798" t="s">
        <v>1703</v>
      </c>
      <c r="C32" s="1073">
        <v>165860</v>
      </c>
      <c r="D32" s="1073">
        <v>165860</v>
      </c>
      <c r="E32" s="1101">
        <f t="shared" si="0"/>
        <v>0</v>
      </c>
      <c r="F32" s="599"/>
      <c r="G32" s="798" t="s">
        <v>1956</v>
      </c>
      <c r="H32" s="798" t="s">
        <v>1957</v>
      </c>
      <c r="I32" s="1073">
        <v>165860</v>
      </c>
      <c r="J32" s="599"/>
      <c r="K32" s="798"/>
      <c r="L32" s="798"/>
      <c r="N32" s="1139">
        <f t="shared" si="1"/>
        <v>165860</v>
      </c>
    </row>
    <row r="33" spans="1:14" s="9" customFormat="1">
      <c r="A33" s="798" t="s">
        <v>1706</v>
      </c>
      <c r="B33" s="798" t="s">
        <v>1705</v>
      </c>
      <c r="C33" s="1073">
        <v>13312</v>
      </c>
      <c r="D33" s="1073">
        <v>13312</v>
      </c>
      <c r="E33" s="1101">
        <f t="shared" si="0"/>
        <v>0</v>
      </c>
      <c r="F33" s="599"/>
      <c r="G33" s="798" t="s">
        <v>1956</v>
      </c>
      <c r="H33" s="798" t="s">
        <v>1957</v>
      </c>
      <c r="I33" s="1073">
        <v>13312</v>
      </c>
      <c r="J33" s="599"/>
      <c r="K33" s="798"/>
      <c r="L33" s="798"/>
      <c r="N33" s="1139">
        <f t="shared" si="1"/>
        <v>13312</v>
      </c>
    </row>
    <row r="34" spans="1:14" s="9" customFormat="1">
      <c r="A34" s="798" t="s">
        <v>1914</v>
      </c>
      <c r="B34" s="798" t="s">
        <v>1911</v>
      </c>
      <c r="C34" s="1073">
        <v>0</v>
      </c>
      <c r="D34" s="1073">
        <v>0</v>
      </c>
      <c r="E34" s="1101">
        <f t="shared" si="0"/>
        <v>0</v>
      </c>
      <c r="F34" s="599"/>
      <c r="G34" s="798" t="s">
        <v>1958</v>
      </c>
      <c r="H34" s="798" t="s">
        <v>1959</v>
      </c>
      <c r="I34" s="1073">
        <v>0</v>
      </c>
      <c r="J34" s="599"/>
      <c r="K34" s="798"/>
      <c r="L34" s="798"/>
      <c r="N34" s="1139">
        <f t="shared" si="1"/>
        <v>0</v>
      </c>
    </row>
    <row r="35" spans="1:14" s="9" customFormat="1">
      <c r="A35" s="798" t="s">
        <v>1716</v>
      </c>
      <c r="B35" s="798" t="s">
        <v>1715</v>
      </c>
      <c r="C35" s="1073">
        <v>1022875</v>
      </c>
      <c r="D35" s="1073">
        <v>1022875</v>
      </c>
      <c r="E35" s="1101">
        <f t="shared" si="0"/>
        <v>0</v>
      </c>
      <c r="F35" s="599"/>
      <c r="G35" s="798" t="s">
        <v>1958</v>
      </c>
      <c r="H35" s="798" t="s">
        <v>1959</v>
      </c>
      <c r="I35" s="1073">
        <v>1022875</v>
      </c>
      <c r="J35" s="599"/>
      <c r="K35" s="798"/>
      <c r="L35" s="798"/>
      <c r="N35" s="1139">
        <f t="shared" si="1"/>
        <v>1022875</v>
      </c>
    </row>
    <row r="36" spans="1:14" s="9" customFormat="1">
      <c r="A36" s="798" t="s">
        <v>1915</v>
      </c>
      <c r="B36" s="798" t="s">
        <v>1912</v>
      </c>
      <c r="C36" s="1073">
        <v>0</v>
      </c>
      <c r="D36" s="1073">
        <v>0</v>
      </c>
      <c r="E36" s="1101">
        <f t="shared" si="0"/>
        <v>0</v>
      </c>
      <c r="F36" s="599"/>
      <c r="G36" s="798" t="s">
        <v>1958</v>
      </c>
      <c r="H36" s="798" t="s">
        <v>1959</v>
      </c>
      <c r="I36" s="1073">
        <v>0</v>
      </c>
      <c r="J36" s="599"/>
      <c r="K36" s="798"/>
      <c r="L36" s="798"/>
      <c r="N36" s="1139">
        <f t="shared" si="1"/>
        <v>0</v>
      </c>
    </row>
    <row r="37" spans="1:14" s="9" customFormat="1">
      <c r="A37" s="798" t="s">
        <v>818</v>
      </c>
      <c r="B37" s="798" t="s">
        <v>1913</v>
      </c>
      <c r="C37" s="1073">
        <v>0</v>
      </c>
      <c r="D37" s="1073">
        <v>0</v>
      </c>
      <c r="E37" s="1101">
        <f t="shared" si="0"/>
        <v>0</v>
      </c>
      <c r="F37" s="599"/>
      <c r="G37" s="798" t="s">
        <v>1958</v>
      </c>
      <c r="H37" s="798" t="s">
        <v>1959</v>
      </c>
      <c r="I37" s="1073">
        <v>0</v>
      </c>
      <c r="J37" s="599"/>
      <c r="K37" s="798"/>
      <c r="L37" s="798"/>
      <c r="N37" s="1139">
        <f t="shared" si="1"/>
        <v>0</v>
      </c>
    </row>
    <row r="38" spans="1:14" s="9" customFormat="1">
      <c r="A38" s="798" t="s">
        <v>1711</v>
      </c>
      <c r="B38" s="798" t="s">
        <v>1707</v>
      </c>
      <c r="C38" s="1073">
        <v>22935</v>
      </c>
      <c r="D38" s="1073">
        <v>22935</v>
      </c>
      <c r="E38" s="1101">
        <f t="shared" si="0"/>
        <v>0</v>
      </c>
      <c r="F38" s="599"/>
      <c r="G38" s="798" t="s">
        <v>1958</v>
      </c>
      <c r="H38" s="798" t="s">
        <v>1959</v>
      </c>
      <c r="I38" s="1073">
        <v>22935</v>
      </c>
      <c r="J38" s="599"/>
      <c r="K38" s="798"/>
      <c r="L38" s="798"/>
      <c r="N38" s="1139">
        <f t="shared" si="1"/>
        <v>22935</v>
      </c>
    </row>
    <row r="39" spans="1:14" s="9" customFormat="1">
      <c r="A39" s="798" t="s">
        <v>1712</v>
      </c>
      <c r="B39" s="798" t="s">
        <v>1708</v>
      </c>
      <c r="C39" s="1073">
        <v>3000701</v>
      </c>
      <c r="D39" s="1073">
        <v>3000701</v>
      </c>
      <c r="E39" s="1101">
        <f t="shared" si="0"/>
        <v>0</v>
      </c>
      <c r="F39" s="599"/>
      <c r="G39" s="798" t="s">
        <v>1958</v>
      </c>
      <c r="H39" s="798" t="s">
        <v>1959</v>
      </c>
      <c r="I39" s="1073">
        <v>3000701</v>
      </c>
      <c r="J39" s="599"/>
      <c r="K39" s="798"/>
      <c r="L39" s="798"/>
      <c r="N39" s="1139">
        <f t="shared" si="1"/>
        <v>3000701</v>
      </c>
    </row>
    <row r="40" spans="1:14" s="9" customFormat="1">
      <c r="A40" s="798" t="s">
        <v>1713</v>
      </c>
      <c r="B40" s="798" t="s">
        <v>1709</v>
      </c>
      <c r="C40" s="1073">
        <v>25211960</v>
      </c>
      <c r="D40" s="1073">
        <v>25211960</v>
      </c>
      <c r="E40" s="1101">
        <f t="shared" si="0"/>
        <v>0</v>
      </c>
      <c r="F40" s="599"/>
      <c r="G40" s="798" t="s">
        <v>1958</v>
      </c>
      <c r="H40" s="798" t="s">
        <v>1959</v>
      </c>
      <c r="I40" s="1073">
        <v>25211960</v>
      </c>
      <c r="J40" s="599"/>
      <c r="K40" s="798"/>
      <c r="L40" s="798"/>
      <c r="N40" s="1139">
        <f t="shared" si="1"/>
        <v>25211960</v>
      </c>
    </row>
    <row r="41" spans="1:14" s="9" customFormat="1">
      <c r="A41" s="798" t="s">
        <v>1714</v>
      </c>
      <c r="B41" s="798" t="s">
        <v>1710</v>
      </c>
      <c r="C41" s="1073">
        <v>-25211960</v>
      </c>
      <c r="D41" s="1073">
        <v>-25211960</v>
      </c>
      <c r="E41" s="1101">
        <f t="shared" si="0"/>
        <v>0</v>
      </c>
      <c r="F41" s="599"/>
      <c r="G41" s="798" t="s">
        <v>1958</v>
      </c>
      <c r="H41" s="798" t="s">
        <v>1959</v>
      </c>
      <c r="I41" s="1073">
        <v>-25211960</v>
      </c>
      <c r="J41" s="599"/>
      <c r="K41" s="798"/>
      <c r="L41" s="798"/>
      <c r="N41" s="1139">
        <f t="shared" si="1"/>
        <v>-25211960</v>
      </c>
    </row>
    <row r="42" spans="1:14" s="9" customFormat="1">
      <c r="A42" s="798" t="s">
        <v>1718</v>
      </c>
      <c r="B42" s="798" t="s">
        <v>1717</v>
      </c>
      <c r="C42" s="1073">
        <v>596826183</v>
      </c>
      <c r="D42" s="1073">
        <v>596826183</v>
      </c>
      <c r="E42" s="1101">
        <f t="shared" si="0"/>
        <v>0</v>
      </c>
      <c r="F42" s="599"/>
      <c r="G42" s="798" t="s">
        <v>1960</v>
      </c>
      <c r="H42" s="798" t="s">
        <v>1961</v>
      </c>
      <c r="I42" s="1073">
        <v>596826183</v>
      </c>
      <c r="J42" s="599"/>
      <c r="K42" s="798"/>
      <c r="L42" s="798"/>
      <c r="N42" s="1139">
        <f t="shared" si="1"/>
        <v>596826183</v>
      </c>
    </row>
    <row r="43" spans="1:14" s="9" customFormat="1">
      <c r="A43" s="798" t="s">
        <v>1720</v>
      </c>
      <c r="B43" s="798" t="s">
        <v>1719</v>
      </c>
      <c r="C43" s="1073">
        <v>472151753</v>
      </c>
      <c r="D43" s="1073">
        <v>472151753</v>
      </c>
      <c r="E43" s="1101">
        <f t="shared" si="0"/>
        <v>0</v>
      </c>
      <c r="F43" s="599"/>
      <c r="G43" s="798" t="s">
        <v>1960</v>
      </c>
      <c r="H43" s="798" t="s">
        <v>1961</v>
      </c>
      <c r="I43" s="1073">
        <v>472151753</v>
      </c>
      <c r="J43" s="599"/>
      <c r="K43" s="798"/>
      <c r="L43" s="798"/>
      <c r="N43" s="1139">
        <f t="shared" si="1"/>
        <v>472151753</v>
      </c>
    </row>
    <row r="44" spans="1:14" s="9" customFormat="1">
      <c r="A44" s="798" t="s">
        <v>1722</v>
      </c>
      <c r="B44" s="798" t="s">
        <v>1721</v>
      </c>
      <c r="C44" s="1073">
        <v>565881144</v>
      </c>
      <c r="D44" s="1073">
        <v>565881144</v>
      </c>
      <c r="E44" s="1101">
        <f t="shared" si="0"/>
        <v>0</v>
      </c>
      <c r="F44" s="599"/>
      <c r="G44" s="798" t="s">
        <v>1960</v>
      </c>
      <c r="H44" s="798" t="s">
        <v>1961</v>
      </c>
      <c r="I44" s="1073">
        <v>565881144</v>
      </c>
      <c r="J44" s="599"/>
      <c r="K44" s="798"/>
      <c r="L44" s="798"/>
      <c r="N44" s="1139">
        <f t="shared" si="1"/>
        <v>565881144</v>
      </c>
    </row>
    <row r="45" spans="1:14" s="9" customFormat="1">
      <c r="A45" s="798" t="s">
        <v>1724</v>
      </c>
      <c r="B45" s="798" t="s">
        <v>1723</v>
      </c>
      <c r="C45" s="1073">
        <v>1565591123</v>
      </c>
      <c r="D45" s="1073">
        <v>1565591123</v>
      </c>
      <c r="E45" s="1101">
        <f t="shared" si="0"/>
        <v>0</v>
      </c>
      <c r="F45" s="599"/>
      <c r="G45" s="798" t="s">
        <v>1960</v>
      </c>
      <c r="H45" s="798" t="s">
        <v>1961</v>
      </c>
      <c r="I45" s="1073">
        <v>1565591123</v>
      </c>
      <c r="J45" s="599"/>
      <c r="K45" s="798"/>
      <c r="L45" s="798"/>
      <c r="N45" s="1139">
        <f t="shared" si="1"/>
        <v>1565591123</v>
      </c>
    </row>
    <row r="46" spans="1:14" s="9" customFormat="1">
      <c r="A46" s="798" t="s">
        <v>1730</v>
      </c>
      <c r="B46" s="798" t="s">
        <v>1725</v>
      </c>
      <c r="C46" s="1073">
        <v>352448437</v>
      </c>
      <c r="D46" s="1073">
        <v>352448437</v>
      </c>
      <c r="E46" s="1101">
        <f t="shared" si="0"/>
        <v>0</v>
      </c>
      <c r="F46" s="599"/>
      <c r="G46" s="798" t="s">
        <v>1962</v>
      </c>
      <c r="H46" s="798" t="s">
        <v>1963</v>
      </c>
      <c r="I46" s="1073">
        <v>352448437</v>
      </c>
      <c r="J46" s="599"/>
      <c r="K46" s="798"/>
      <c r="L46" s="798"/>
      <c r="N46" s="1139">
        <f t="shared" si="1"/>
        <v>352448437</v>
      </c>
    </row>
    <row r="47" spans="1:14" s="9" customFormat="1">
      <c r="A47" s="798" t="s">
        <v>1916</v>
      </c>
      <c r="B47" s="798" t="s">
        <v>1927</v>
      </c>
      <c r="C47" s="1073">
        <v>0</v>
      </c>
      <c r="D47" s="1073">
        <v>0</v>
      </c>
      <c r="E47" s="1101">
        <f t="shared" si="0"/>
        <v>0</v>
      </c>
      <c r="F47" s="599"/>
      <c r="G47" s="798" t="s">
        <v>1962</v>
      </c>
      <c r="H47" s="798" t="s">
        <v>1963</v>
      </c>
      <c r="I47" s="1073">
        <v>0</v>
      </c>
      <c r="J47" s="599"/>
      <c r="K47" s="798"/>
      <c r="L47" s="798"/>
      <c r="N47" s="1139">
        <f t="shared" si="1"/>
        <v>0</v>
      </c>
    </row>
    <row r="48" spans="1:14" s="9" customFormat="1">
      <c r="A48" s="798" t="s">
        <v>1917</v>
      </c>
      <c r="B48" s="798" t="s">
        <v>1928</v>
      </c>
      <c r="C48" s="1073">
        <v>0</v>
      </c>
      <c r="D48" s="1073">
        <v>0</v>
      </c>
      <c r="E48" s="1101">
        <f t="shared" si="0"/>
        <v>0</v>
      </c>
      <c r="F48" s="599"/>
      <c r="G48" s="798" t="s">
        <v>1962</v>
      </c>
      <c r="H48" s="798" t="s">
        <v>1963</v>
      </c>
      <c r="I48" s="1073">
        <v>0</v>
      </c>
      <c r="J48" s="599"/>
      <c r="K48" s="798"/>
      <c r="L48" s="798"/>
      <c r="N48" s="1139">
        <f t="shared" si="1"/>
        <v>0</v>
      </c>
    </row>
    <row r="49" spans="1:14" s="9" customFormat="1">
      <c r="A49" s="798" t="s">
        <v>1731</v>
      </c>
      <c r="B49" s="798" t="s">
        <v>1726</v>
      </c>
      <c r="C49" s="1073">
        <v>-2386800</v>
      </c>
      <c r="D49" s="1073">
        <v>-2386800</v>
      </c>
      <c r="E49" s="1101">
        <f t="shared" si="0"/>
        <v>0</v>
      </c>
      <c r="F49" s="599"/>
      <c r="G49" s="798" t="s">
        <v>1962</v>
      </c>
      <c r="H49" s="798" t="s">
        <v>1963</v>
      </c>
      <c r="I49" s="1073">
        <v>-2386800</v>
      </c>
      <c r="J49" s="599"/>
      <c r="K49" s="798"/>
      <c r="L49" s="798"/>
      <c r="N49" s="1139">
        <f t="shared" si="1"/>
        <v>-2386800</v>
      </c>
    </row>
    <row r="50" spans="1:14" s="9" customFormat="1">
      <c r="A50" s="798" t="s">
        <v>1732</v>
      </c>
      <c r="B50" s="798" t="s">
        <v>1727</v>
      </c>
      <c r="C50" s="1073">
        <v>-136961977</v>
      </c>
      <c r="D50" s="1073">
        <v>-136961977</v>
      </c>
      <c r="E50" s="1101">
        <f t="shared" si="0"/>
        <v>0</v>
      </c>
      <c r="F50" s="599"/>
      <c r="G50" s="798" t="s">
        <v>1962</v>
      </c>
      <c r="H50" s="798" t="s">
        <v>1963</v>
      </c>
      <c r="I50" s="1073">
        <v>-136961977</v>
      </c>
      <c r="J50" s="599"/>
      <c r="K50" s="798"/>
      <c r="L50" s="798"/>
      <c r="N50" s="1139">
        <f t="shared" si="1"/>
        <v>-136961977</v>
      </c>
    </row>
    <row r="51" spans="1:14" s="9" customFormat="1">
      <c r="A51" s="798" t="s">
        <v>1918</v>
      </c>
      <c r="B51" s="798" t="s">
        <v>1929</v>
      </c>
      <c r="C51" s="1073">
        <v>0</v>
      </c>
      <c r="D51" s="1073">
        <v>0</v>
      </c>
      <c r="E51" s="1101">
        <f t="shared" si="0"/>
        <v>0</v>
      </c>
      <c r="F51" s="599"/>
      <c r="G51" s="798" t="s">
        <v>1962</v>
      </c>
      <c r="H51" s="798" t="s">
        <v>1963</v>
      </c>
      <c r="I51" s="1073">
        <v>0</v>
      </c>
      <c r="J51" s="599"/>
      <c r="K51" s="798"/>
      <c r="L51" s="798"/>
      <c r="N51" s="1139">
        <f t="shared" si="1"/>
        <v>0</v>
      </c>
    </row>
    <row r="52" spans="1:14" s="9" customFormat="1">
      <c r="A52" s="798" t="s">
        <v>1919</v>
      </c>
      <c r="B52" s="798" t="s">
        <v>1930</v>
      </c>
      <c r="C52" s="1073">
        <v>0</v>
      </c>
      <c r="D52" s="1073">
        <v>0</v>
      </c>
      <c r="E52" s="1101">
        <f t="shared" si="0"/>
        <v>0</v>
      </c>
      <c r="F52" s="599"/>
      <c r="G52" s="798" t="s">
        <v>1962</v>
      </c>
      <c r="H52" s="798" t="s">
        <v>1963</v>
      </c>
      <c r="I52" s="1073">
        <v>0</v>
      </c>
      <c r="J52" s="599"/>
      <c r="K52" s="798"/>
      <c r="L52" s="798"/>
      <c r="N52" s="1139">
        <f t="shared" si="1"/>
        <v>0</v>
      </c>
    </row>
    <row r="53" spans="1:14" s="9" customFormat="1">
      <c r="A53" s="798" t="s">
        <v>1920</v>
      </c>
      <c r="B53" s="798" t="s">
        <v>1931</v>
      </c>
      <c r="C53" s="1073">
        <v>0</v>
      </c>
      <c r="D53" s="1073">
        <v>0</v>
      </c>
      <c r="E53" s="1101">
        <f t="shared" si="0"/>
        <v>0</v>
      </c>
      <c r="F53" s="599"/>
      <c r="G53" s="798" t="s">
        <v>1962</v>
      </c>
      <c r="H53" s="798" t="s">
        <v>1963</v>
      </c>
      <c r="I53" s="1073">
        <v>0</v>
      </c>
      <c r="J53" s="599"/>
      <c r="K53" s="798"/>
      <c r="L53" s="798"/>
      <c r="N53" s="1139">
        <f t="shared" si="1"/>
        <v>0</v>
      </c>
    </row>
    <row r="54" spans="1:14" s="9" customFormat="1">
      <c r="A54" s="798" t="s">
        <v>1921</v>
      </c>
      <c r="B54" s="798" t="s">
        <v>1932</v>
      </c>
      <c r="C54" s="1073">
        <v>0</v>
      </c>
      <c r="D54" s="1073">
        <v>0</v>
      </c>
      <c r="E54" s="1101">
        <f t="shared" si="0"/>
        <v>0</v>
      </c>
      <c r="F54" s="599"/>
      <c r="G54" s="798" t="s">
        <v>1962</v>
      </c>
      <c r="H54" s="798" t="s">
        <v>1963</v>
      </c>
      <c r="I54" s="1073">
        <v>0</v>
      </c>
      <c r="J54" s="599"/>
      <c r="K54" s="798"/>
      <c r="L54" s="798"/>
      <c r="N54" s="1139">
        <f t="shared" si="1"/>
        <v>0</v>
      </c>
    </row>
    <row r="55" spans="1:14" s="9" customFormat="1">
      <c r="A55" s="798" t="s">
        <v>1733</v>
      </c>
      <c r="B55" s="798" t="s">
        <v>1728</v>
      </c>
      <c r="C55" s="1073">
        <v>16260536</v>
      </c>
      <c r="D55" s="1073">
        <v>16260536</v>
      </c>
      <c r="E55" s="1101">
        <f t="shared" si="0"/>
        <v>0</v>
      </c>
      <c r="F55" s="599"/>
      <c r="G55" s="798" t="s">
        <v>1964</v>
      </c>
      <c r="H55" s="798" t="s">
        <v>1963</v>
      </c>
      <c r="I55" s="1073">
        <v>16260536</v>
      </c>
      <c r="J55" s="599"/>
      <c r="K55" s="798"/>
      <c r="L55" s="798"/>
      <c r="N55" s="1139">
        <f t="shared" si="1"/>
        <v>16260536</v>
      </c>
    </row>
    <row r="56" spans="1:14" s="9" customFormat="1">
      <c r="A56" s="798" t="s">
        <v>1922</v>
      </c>
      <c r="B56" s="798" t="s">
        <v>1933</v>
      </c>
      <c r="C56" s="1073">
        <v>0</v>
      </c>
      <c r="D56" s="1073">
        <v>0</v>
      </c>
      <c r="E56" s="1101">
        <f t="shared" si="0"/>
        <v>0</v>
      </c>
      <c r="F56" s="599"/>
      <c r="G56" s="798" t="s">
        <v>1964</v>
      </c>
      <c r="H56" s="798" t="s">
        <v>1963</v>
      </c>
      <c r="I56" s="1073">
        <v>0</v>
      </c>
      <c r="J56" s="599"/>
      <c r="K56" s="798"/>
      <c r="L56" s="798"/>
      <c r="N56" s="1139">
        <f t="shared" si="1"/>
        <v>0</v>
      </c>
    </row>
    <row r="57" spans="1:14" s="9" customFormat="1">
      <c r="A57" s="798" t="s">
        <v>1923</v>
      </c>
      <c r="B57" s="798" t="s">
        <v>1934</v>
      </c>
      <c r="C57" s="1073">
        <v>0</v>
      </c>
      <c r="D57" s="1073">
        <v>0</v>
      </c>
      <c r="E57" s="1101">
        <f t="shared" si="0"/>
        <v>0</v>
      </c>
      <c r="F57" s="599"/>
      <c r="G57" s="798" t="s">
        <v>1964</v>
      </c>
      <c r="H57" s="798" t="s">
        <v>1963</v>
      </c>
      <c r="I57" s="1073">
        <v>0</v>
      </c>
      <c r="J57" s="599"/>
      <c r="K57" s="798"/>
      <c r="L57" s="798"/>
      <c r="N57" s="1139">
        <f t="shared" si="1"/>
        <v>0</v>
      </c>
    </row>
    <row r="58" spans="1:14" s="9" customFormat="1">
      <c r="A58" s="798" t="s">
        <v>1734</v>
      </c>
      <c r="B58" s="798" t="s">
        <v>1729</v>
      </c>
      <c r="C58" s="1073">
        <v>525246</v>
      </c>
      <c r="D58" s="1073">
        <v>525246</v>
      </c>
      <c r="E58" s="1101">
        <f t="shared" si="0"/>
        <v>0</v>
      </c>
      <c r="F58" s="599"/>
      <c r="G58" s="798" t="s">
        <v>1964</v>
      </c>
      <c r="H58" s="798" t="s">
        <v>1963</v>
      </c>
      <c r="I58" s="1073">
        <v>525246</v>
      </c>
      <c r="J58" s="599"/>
      <c r="K58" s="798"/>
      <c r="L58" s="798"/>
      <c r="N58" s="1139">
        <f t="shared" si="1"/>
        <v>525246</v>
      </c>
    </row>
    <row r="59" spans="1:14" s="9" customFormat="1">
      <c r="A59" s="798" t="s">
        <v>1924</v>
      </c>
      <c r="B59" s="798" t="s">
        <v>1935</v>
      </c>
      <c r="C59" s="1073">
        <v>0</v>
      </c>
      <c r="D59" s="1073">
        <v>0</v>
      </c>
      <c r="E59" s="1101">
        <f t="shared" si="0"/>
        <v>0</v>
      </c>
      <c r="F59" s="599"/>
      <c r="G59" s="798" t="s">
        <v>1964</v>
      </c>
      <c r="H59" s="798" t="s">
        <v>1963</v>
      </c>
      <c r="I59" s="1073">
        <v>0</v>
      </c>
      <c r="J59" s="599"/>
      <c r="K59" s="798"/>
      <c r="L59" s="798"/>
      <c r="N59" s="1139">
        <f t="shared" si="1"/>
        <v>0</v>
      </c>
    </row>
    <row r="60" spans="1:14" s="9" customFormat="1">
      <c r="A60" s="798" t="s">
        <v>1925</v>
      </c>
      <c r="B60" s="798" t="s">
        <v>1936</v>
      </c>
      <c r="C60" s="1073">
        <v>0</v>
      </c>
      <c r="D60" s="1073">
        <v>0</v>
      </c>
      <c r="E60" s="1101">
        <f t="shared" si="0"/>
        <v>0</v>
      </c>
      <c r="F60" s="599"/>
      <c r="G60" s="798" t="s">
        <v>1964</v>
      </c>
      <c r="H60" s="798" t="s">
        <v>1963</v>
      </c>
      <c r="I60" s="1073">
        <v>0</v>
      </c>
      <c r="J60" s="599"/>
      <c r="K60" s="798"/>
      <c r="L60" s="798"/>
      <c r="N60" s="1139">
        <f t="shared" si="1"/>
        <v>0</v>
      </c>
    </row>
    <row r="61" spans="1:14" s="9" customFormat="1">
      <c r="A61" s="798" t="s">
        <v>1926</v>
      </c>
      <c r="B61" s="798" t="s">
        <v>1937</v>
      </c>
      <c r="C61" s="1073">
        <v>0</v>
      </c>
      <c r="D61" s="1073">
        <v>0</v>
      </c>
      <c r="E61" s="1101">
        <f t="shared" si="0"/>
        <v>0</v>
      </c>
      <c r="F61" s="599"/>
      <c r="G61" s="798" t="s">
        <v>1964</v>
      </c>
      <c r="H61" s="798" t="s">
        <v>1963</v>
      </c>
      <c r="I61" s="1073">
        <v>0</v>
      </c>
      <c r="J61" s="599"/>
      <c r="K61" s="798"/>
      <c r="L61" s="798"/>
      <c r="N61" s="1139">
        <f t="shared" si="1"/>
        <v>0</v>
      </c>
    </row>
    <row r="62" spans="1:14" s="9" customFormat="1">
      <c r="A62" s="798" t="s">
        <v>1892</v>
      </c>
      <c r="B62" s="798" t="s">
        <v>1891</v>
      </c>
      <c r="C62" s="1073">
        <v>11372</v>
      </c>
      <c r="D62" s="1073">
        <v>11372</v>
      </c>
      <c r="E62" s="1101">
        <f t="shared" si="0"/>
        <v>0</v>
      </c>
      <c r="F62" s="599"/>
      <c r="G62" s="798" t="s">
        <v>1965</v>
      </c>
      <c r="H62" s="798" t="s">
        <v>1966</v>
      </c>
      <c r="I62" s="1073">
        <v>11372</v>
      </c>
      <c r="J62" s="599"/>
      <c r="K62" s="798"/>
      <c r="L62" s="798"/>
      <c r="N62" s="1139">
        <f t="shared" si="1"/>
        <v>11372</v>
      </c>
    </row>
    <row r="63" spans="1:14" s="9" customFormat="1">
      <c r="A63" s="800" t="s">
        <v>821</v>
      </c>
      <c r="B63" s="798"/>
      <c r="C63" s="1098">
        <f>SUM(C7:C62)</f>
        <v>3517995054</v>
      </c>
      <c r="D63" s="1098">
        <f>SUM(D7:D62)</f>
        <v>3517995054</v>
      </c>
      <c r="E63" s="798"/>
      <c r="F63" s="599"/>
      <c r="G63" s="798"/>
      <c r="H63" s="798"/>
      <c r="I63" s="1098">
        <f>SUM(I7:I62)</f>
        <v>3517995054</v>
      </c>
      <c r="J63" s="599"/>
      <c r="K63" s="798"/>
      <c r="L63" s="798"/>
      <c r="N63" s="1139">
        <f t="shared" si="1"/>
        <v>3517995054</v>
      </c>
    </row>
    <row r="64" spans="1:14" s="9" customFormat="1">
      <c r="A64" s="798"/>
      <c r="B64" s="798"/>
      <c r="C64" s="798"/>
      <c r="D64" s="798"/>
      <c r="E64" s="798"/>
      <c r="F64" s="599"/>
      <c r="G64" s="798"/>
      <c r="H64" s="798"/>
      <c r="I64" s="1106"/>
      <c r="J64" s="599"/>
      <c r="K64" s="798"/>
      <c r="L64" s="798"/>
      <c r="N64" s="1139">
        <f t="shared" si="1"/>
        <v>0</v>
      </c>
    </row>
    <row r="65" spans="1:16" s="9" customFormat="1">
      <c r="A65" s="798" t="s">
        <v>1736</v>
      </c>
      <c r="B65" s="798" t="s">
        <v>1735</v>
      </c>
      <c r="C65" s="1073">
        <v>602018</v>
      </c>
      <c r="D65" s="1073">
        <v>602018</v>
      </c>
      <c r="E65" s="1101">
        <f t="shared" ref="E65:E91" si="2">C65-D65</f>
        <v>0</v>
      </c>
      <c r="F65" s="599"/>
      <c r="G65" s="798" t="s">
        <v>1967</v>
      </c>
      <c r="H65" s="798" t="s">
        <v>1968</v>
      </c>
      <c r="I65" s="1107">
        <v>602018</v>
      </c>
      <c r="J65" s="599"/>
      <c r="K65" s="798"/>
      <c r="L65" s="798"/>
      <c r="N65" s="1139">
        <f t="shared" si="1"/>
        <v>602018</v>
      </c>
      <c r="P65" s="1139">
        <f>-N65</f>
        <v>-602018</v>
      </c>
    </row>
    <row r="66" spans="1:16" s="9" customFormat="1">
      <c r="A66" s="798" t="s">
        <v>1738</v>
      </c>
      <c r="B66" s="798" t="s">
        <v>1737</v>
      </c>
      <c r="C66" s="1073">
        <v>2710</v>
      </c>
      <c r="D66" s="1073">
        <v>2710</v>
      </c>
      <c r="E66" s="1101">
        <f t="shared" si="2"/>
        <v>0</v>
      </c>
      <c r="F66" s="599"/>
      <c r="G66" s="798" t="s">
        <v>1967</v>
      </c>
      <c r="H66" s="798" t="s">
        <v>1968</v>
      </c>
      <c r="I66" s="1107">
        <v>2710</v>
      </c>
      <c r="J66" s="599"/>
      <c r="K66" s="798"/>
      <c r="L66" s="798"/>
      <c r="N66" s="1139">
        <f t="shared" si="1"/>
        <v>2710</v>
      </c>
      <c r="P66" s="1139">
        <f t="shared" ref="P66:P91" si="3">-N66</f>
        <v>-2710</v>
      </c>
    </row>
    <row r="67" spans="1:16" s="9" customFormat="1">
      <c r="A67" s="798" t="s">
        <v>1740</v>
      </c>
      <c r="B67" s="798" t="s">
        <v>1739</v>
      </c>
      <c r="C67" s="1073">
        <v>985040</v>
      </c>
      <c r="D67" s="1073">
        <v>985040</v>
      </c>
      <c r="E67" s="1101">
        <f t="shared" si="2"/>
        <v>0</v>
      </c>
      <c r="F67" s="599"/>
      <c r="G67" s="798" t="s">
        <v>1967</v>
      </c>
      <c r="H67" s="798" t="s">
        <v>1968</v>
      </c>
      <c r="I67" s="1107">
        <v>985040</v>
      </c>
      <c r="J67" s="599"/>
      <c r="K67" s="798"/>
      <c r="L67" s="798"/>
      <c r="N67" s="1139">
        <f t="shared" si="1"/>
        <v>985040</v>
      </c>
      <c r="P67" s="1139">
        <f t="shared" si="3"/>
        <v>-985040</v>
      </c>
    </row>
    <row r="68" spans="1:16" s="9" customFormat="1">
      <c r="A68" s="798" t="s">
        <v>1940</v>
      </c>
      <c r="B68" s="798" t="s">
        <v>1938</v>
      </c>
      <c r="C68" s="1073">
        <v>0</v>
      </c>
      <c r="D68" s="1073">
        <v>0</v>
      </c>
      <c r="E68" s="1101">
        <f t="shared" si="2"/>
        <v>0</v>
      </c>
      <c r="F68" s="599"/>
      <c r="G68" s="798" t="s">
        <v>1967</v>
      </c>
      <c r="H68" s="798" t="s">
        <v>1968</v>
      </c>
      <c r="I68" s="1107">
        <v>0</v>
      </c>
      <c r="J68" s="599"/>
      <c r="K68" s="798"/>
      <c r="L68" s="798"/>
      <c r="N68" s="1139">
        <f t="shared" si="1"/>
        <v>0</v>
      </c>
      <c r="P68" s="1139">
        <f t="shared" si="3"/>
        <v>0</v>
      </c>
    </row>
    <row r="69" spans="1:16" s="9" customFormat="1">
      <c r="A69" s="798" t="s">
        <v>1941</v>
      </c>
      <c r="B69" s="798" t="s">
        <v>1939</v>
      </c>
      <c r="C69" s="1073">
        <v>0</v>
      </c>
      <c r="D69" s="1073">
        <v>0</v>
      </c>
      <c r="E69" s="1101">
        <f t="shared" si="2"/>
        <v>0</v>
      </c>
      <c r="F69" s="599"/>
      <c r="G69" s="798" t="s">
        <v>1967</v>
      </c>
      <c r="H69" s="798" t="s">
        <v>1968</v>
      </c>
      <c r="I69" s="1107">
        <v>0</v>
      </c>
      <c r="J69" s="599"/>
      <c r="K69" s="798"/>
      <c r="L69" s="798"/>
      <c r="N69" s="1139">
        <f t="shared" si="1"/>
        <v>0</v>
      </c>
      <c r="P69" s="1139">
        <f t="shared" si="3"/>
        <v>0</v>
      </c>
    </row>
    <row r="70" spans="1:16" s="9" customFormat="1">
      <c r="A70" s="798" t="s">
        <v>207</v>
      </c>
      <c r="B70" s="798" t="s">
        <v>1741</v>
      </c>
      <c r="C70" s="1073">
        <v>9211793</v>
      </c>
      <c r="D70" s="1073">
        <v>9211793</v>
      </c>
      <c r="E70" s="1101">
        <f t="shared" si="2"/>
        <v>0</v>
      </c>
      <c r="F70" s="599"/>
      <c r="G70" s="798" t="s">
        <v>1967</v>
      </c>
      <c r="H70" s="798" t="s">
        <v>1968</v>
      </c>
      <c r="I70" s="1107">
        <v>9211793</v>
      </c>
      <c r="J70" s="599"/>
      <c r="K70" s="798"/>
      <c r="L70" s="798"/>
      <c r="N70" s="1139">
        <f t="shared" si="1"/>
        <v>9211793</v>
      </c>
      <c r="P70" s="1139">
        <f t="shared" si="3"/>
        <v>-9211793</v>
      </c>
    </row>
    <row r="71" spans="1:16" s="9" customFormat="1">
      <c r="A71" s="798" t="s">
        <v>1747</v>
      </c>
      <c r="B71" s="798" t="s">
        <v>1746</v>
      </c>
      <c r="C71" s="1073">
        <v>13563109</v>
      </c>
      <c r="D71" s="1073">
        <v>13563109</v>
      </c>
      <c r="E71" s="1101">
        <f t="shared" si="2"/>
        <v>0</v>
      </c>
      <c r="F71" s="599"/>
      <c r="G71" s="798" t="s">
        <v>1967</v>
      </c>
      <c r="H71" s="798" t="s">
        <v>1968</v>
      </c>
      <c r="I71" s="1107">
        <v>13563109</v>
      </c>
      <c r="J71" s="599"/>
      <c r="K71" s="798"/>
      <c r="L71" s="798"/>
      <c r="N71" s="1139">
        <f t="shared" si="1"/>
        <v>13563109</v>
      </c>
      <c r="P71" s="1139">
        <f t="shared" si="3"/>
        <v>-13563109</v>
      </c>
    </row>
    <row r="72" spans="1:16" s="9" customFormat="1">
      <c r="A72" s="798" t="s">
        <v>1749</v>
      </c>
      <c r="B72" s="798" t="s">
        <v>1748</v>
      </c>
      <c r="C72" s="1073">
        <v>1039173</v>
      </c>
      <c r="D72" s="1073">
        <v>1039173</v>
      </c>
      <c r="E72" s="1101">
        <f t="shared" si="2"/>
        <v>0</v>
      </c>
      <c r="F72" s="599"/>
      <c r="G72" s="798" t="s">
        <v>1967</v>
      </c>
      <c r="H72" s="798" t="s">
        <v>1968</v>
      </c>
      <c r="I72" s="1107">
        <v>1039173</v>
      </c>
      <c r="J72" s="599"/>
      <c r="K72" s="798"/>
      <c r="L72" s="798"/>
      <c r="N72" s="1139">
        <f t="shared" ref="N72:N135" si="4">ROUND(C72,0)</f>
        <v>1039173</v>
      </c>
      <c r="P72" s="1139">
        <f t="shared" si="3"/>
        <v>-1039173</v>
      </c>
    </row>
    <row r="73" spans="1:16" s="9" customFormat="1">
      <c r="A73" s="798" t="s">
        <v>1756</v>
      </c>
      <c r="B73" s="798" t="s">
        <v>1750</v>
      </c>
      <c r="C73" s="1073">
        <v>4011</v>
      </c>
      <c r="D73" s="1073">
        <v>4011</v>
      </c>
      <c r="E73" s="1101">
        <f t="shared" si="2"/>
        <v>0</v>
      </c>
      <c r="F73" s="599"/>
      <c r="G73" s="798" t="s">
        <v>1967</v>
      </c>
      <c r="H73" s="798" t="s">
        <v>1968</v>
      </c>
      <c r="I73" s="1107">
        <v>4011</v>
      </c>
      <c r="J73" s="599"/>
      <c r="K73" s="798"/>
      <c r="L73" s="798"/>
      <c r="N73" s="1139">
        <f t="shared" si="4"/>
        <v>4011</v>
      </c>
      <c r="P73" s="1139">
        <f t="shared" si="3"/>
        <v>-4011</v>
      </c>
    </row>
    <row r="74" spans="1:16" s="9" customFormat="1">
      <c r="A74" s="798" t="s">
        <v>1757</v>
      </c>
      <c r="B74" s="798" t="s">
        <v>1751</v>
      </c>
      <c r="C74" s="1073">
        <v>45198</v>
      </c>
      <c r="D74" s="1073">
        <v>45198</v>
      </c>
      <c r="E74" s="1101">
        <f t="shared" si="2"/>
        <v>0</v>
      </c>
      <c r="F74" s="599"/>
      <c r="G74" s="798" t="s">
        <v>1967</v>
      </c>
      <c r="H74" s="798" t="s">
        <v>1968</v>
      </c>
      <c r="I74" s="1107">
        <v>45198</v>
      </c>
      <c r="J74" s="599"/>
      <c r="K74" s="798"/>
      <c r="L74" s="798"/>
      <c r="N74" s="1139">
        <f t="shared" si="4"/>
        <v>45198</v>
      </c>
      <c r="P74" s="1139">
        <f t="shared" si="3"/>
        <v>-45198</v>
      </c>
    </row>
    <row r="75" spans="1:16" s="9" customFormat="1">
      <c r="A75" s="798" t="s">
        <v>1758</v>
      </c>
      <c r="B75" s="798" t="s">
        <v>1752</v>
      </c>
      <c r="C75" s="1073">
        <v>-48847</v>
      </c>
      <c r="D75" s="1073">
        <v>-48847</v>
      </c>
      <c r="E75" s="1101">
        <f t="shared" si="2"/>
        <v>0</v>
      </c>
      <c r="F75" s="599"/>
      <c r="G75" s="798" t="s">
        <v>1967</v>
      </c>
      <c r="H75" s="798" t="s">
        <v>1968</v>
      </c>
      <c r="I75" s="1107">
        <v>-48847</v>
      </c>
      <c r="J75" s="599"/>
      <c r="K75" s="798"/>
      <c r="L75" s="798"/>
      <c r="N75" s="1139">
        <f t="shared" si="4"/>
        <v>-48847</v>
      </c>
      <c r="P75" s="1139">
        <f t="shared" si="3"/>
        <v>48847</v>
      </c>
    </row>
    <row r="76" spans="1:16">
      <c r="A76" s="165" t="s">
        <v>1759</v>
      </c>
      <c r="B76" s="1064" t="s">
        <v>1753</v>
      </c>
      <c r="C76" s="1102">
        <v>500406</v>
      </c>
      <c r="D76" s="1074">
        <v>500406</v>
      </c>
      <c r="E76" s="1101">
        <f t="shared" si="2"/>
        <v>0</v>
      </c>
      <c r="F76" s="600"/>
      <c r="G76" s="798" t="s">
        <v>1967</v>
      </c>
      <c r="H76" s="798" t="s">
        <v>1968</v>
      </c>
      <c r="I76" s="1108">
        <v>500406</v>
      </c>
      <c r="J76" s="601"/>
      <c r="K76" s="804"/>
      <c r="L76" s="803"/>
      <c r="N76" s="1139">
        <f t="shared" si="4"/>
        <v>500406</v>
      </c>
      <c r="P76" s="1139">
        <f t="shared" si="3"/>
        <v>-500406</v>
      </c>
    </row>
    <row r="77" spans="1:16">
      <c r="A77" s="804" t="s">
        <v>1760</v>
      </c>
      <c r="B77" s="1064" t="s">
        <v>1754</v>
      </c>
      <c r="C77" s="1102">
        <v>1944020</v>
      </c>
      <c r="D77" s="1074">
        <v>1944020</v>
      </c>
      <c r="E77" s="1101">
        <f t="shared" si="2"/>
        <v>0</v>
      </c>
      <c r="F77" s="600"/>
      <c r="G77" s="798" t="s">
        <v>1967</v>
      </c>
      <c r="H77" s="798" t="s">
        <v>1968</v>
      </c>
      <c r="I77" s="1108">
        <v>1944020</v>
      </c>
      <c r="J77" s="601"/>
      <c r="K77" s="804"/>
      <c r="L77" s="803"/>
      <c r="N77" s="1139">
        <f t="shared" si="4"/>
        <v>1944020</v>
      </c>
      <c r="P77" s="1139">
        <f t="shared" si="3"/>
        <v>-1944020</v>
      </c>
    </row>
    <row r="78" spans="1:16">
      <c r="A78" s="804" t="s">
        <v>1761</v>
      </c>
      <c r="B78" s="1064" t="s">
        <v>1755</v>
      </c>
      <c r="C78" s="1102">
        <v>-2039355</v>
      </c>
      <c r="D78" s="1074">
        <v>-2039355</v>
      </c>
      <c r="E78" s="1101">
        <f t="shared" si="2"/>
        <v>0</v>
      </c>
      <c r="F78" s="600"/>
      <c r="G78" s="798" t="s">
        <v>1967</v>
      </c>
      <c r="H78" s="798" t="s">
        <v>1968</v>
      </c>
      <c r="I78" s="1108">
        <v>-2039355</v>
      </c>
      <c r="J78" s="601"/>
      <c r="K78" s="804"/>
      <c r="L78" s="803"/>
      <c r="N78" s="1139">
        <f t="shared" si="4"/>
        <v>-2039355</v>
      </c>
      <c r="P78" s="1139">
        <f t="shared" si="3"/>
        <v>2039355</v>
      </c>
    </row>
    <row r="79" spans="1:16">
      <c r="A79" s="804" t="s">
        <v>1763</v>
      </c>
      <c r="B79" s="1065" t="s">
        <v>1762</v>
      </c>
      <c r="C79" s="1102">
        <v>3025606712</v>
      </c>
      <c r="D79" s="1074">
        <v>3025606712</v>
      </c>
      <c r="E79" s="1101">
        <f t="shared" si="2"/>
        <v>0</v>
      </c>
      <c r="F79" s="600"/>
      <c r="G79" s="804" t="s">
        <v>1969</v>
      </c>
      <c r="H79" s="804" t="s">
        <v>1970</v>
      </c>
      <c r="I79" s="1108">
        <v>3025606712</v>
      </c>
      <c r="J79" s="601"/>
      <c r="K79" s="804"/>
      <c r="L79" s="803"/>
      <c r="N79" s="1139">
        <f t="shared" si="4"/>
        <v>3025606712</v>
      </c>
      <c r="P79" s="1139">
        <f t="shared" si="3"/>
        <v>-3025606712</v>
      </c>
    </row>
    <row r="80" spans="1:16">
      <c r="A80" s="804" t="s">
        <v>1771</v>
      </c>
      <c r="B80" s="1064" t="s">
        <v>1770</v>
      </c>
      <c r="C80" s="1102">
        <v>864251</v>
      </c>
      <c r="D80" s="1074">
        <v>864251</v>
      </c>
      <c r="E80" s="1101">
        <f t="shared" si="2"/>
        <v>0</v>
      </c>
      <c r="F80" s="600"/>
      <c r="G80" s="804" t="s">
        <v>1971</v>
      </c>
      <c r="H80" s="804" t="s">
        <v>1972</v>
      </c>
      <c r="I80" s="1108">
        <v>864251</v>
      </c>
      <c r="J80" s="601"/>
      <c r="K80" s="804"/>
      <c r="L80" s="803"/>
      <c r="N80" s="1139">
        <f t="shared" si="4"/>
        <v>864251</v>
      </c>
      <c r="P80" s="1139">
        <f t="shared" si="3"/>
        <v>-864251</v>
      </c>
    </row>
    <row r="81" spans="1:16">
      <c r="A81" s="804" t="s">
        <v>1769</v>
      </c>
      <c r="B81" s="1064" t="s">
        <v>1764</v>
      </c>
      <c r="C81" s="1102">
        <v>7102367</v>
      </c>
      <c r="D81" s="1074">
        <v>7102367</v>
      </c>
      <c r="E81" s="1101">
        <f t="shared" si="2"/>
        <v>0</v>
      </c>
      <c r="F81" s="600"/>
      <c r="G81" s="804" t="s">
        <v>1973</v>
      </c>
      <c r="H81" s="804" t="s">
        <v>1968</v>
      </c>
      <c r="I81" s="1108">
        <v>7102367</v>
      </c>
      <c r="J81" s="601"/>
      <c r="K81" s="804"/>
      <c r="L81" s="803"/>
      <c r="N81" s="1139">
        <f t="shared" si="4"/>
        <v>7102367</v>
      </c>
      <c r="P81" s="1139">
        <f t="shared" si="3"/>
        <v>-7102367</v>
      </c>
    </row>
    <row r="82" spans="1:16">
      <c r="A82" s="804" t="s">
        <v>1943</v>
      </c>
      <c r="B82" s="1064" t="s">
        <v>1942</v>
      </c>
      <c r="C82" s="1102">
        <v>0</v>
      </c>
      <c r="D82" s="1074">
        <v>0</v>
      </c>
      <c r="E82" s="1101">
        <f t="shared" si="2"/>
        <v>0</v>
      </c>
      <c r="F82" s="600"/>
      <c r="G82" s="804" t="s">
        <v>1973</v>
      </c>
      <c r="H82" s="804" t="s">
        <v>1968</v>
      </c>
      <c r="I82" s="1108">
        <v>0</v>
      </c>
      <c r="J82" s="601"/>
      <c r="K82" s="804"/>
      <c r="L82" s="803"/>
      <c r="N82" s="1139">
        <f t="shared" si="4"/>
        <v>0</v>
      </c>
      <c r="P82" s="1139">
        <f t="shared" si="3"/>
        <v>0</v>
      </c>
    </row>
    <row r="83" spans="1:16">
      <c r="A83" s="804" t="s">
        <v>1772</v>
      </c>
      <c r="B83" s="1064" t="s">
        <v>1765</v>
      </c>
      <c r="C83" s="1102">
        <v>-955752</v>
      </c>
      <c r="D83" s="1074">
        <v>-955752</v>
      </c>
      <c r="E83" s="1101">
        <f t="shared" si="2"/>
        <v>0</v>
      </c>
      <c r="F83" s="600"/>
      <c r="G83" s="804" t="s">
        <v>1973</v>
      </c>
      <c r="H83" s="804" t="s">
        <v>1968</v>
      </c>
      <c r="I83" s="1108">
        <v>-955752</v>
      </c>
      <c r="J83" s="601"/>
      <c r="K83" s="804"/>
      <c r="L83" s="803"/>
      <c r="N83" s="1139">
        <f t="shared" si="4"/>
        <v>-955752</v>
      </c>
      <c r="P83" s="1139">
        <f t="shared" si="3"/>
        <v>955752</v>
      </c>
    </row>
    <row r="84" spans="1:16">
      <c r="A84" s="804" t="s">
        <v>1773</v>
      </c>
      <c r="B84" s="1064" t="s">
        <v>1766</v>
      </c>
      <c r="C84" s="1102">
        <v>-36234</v>
      </c>
      <c r="D84" s="1074">
        <v>-36234</v>
      </c>
      <c r="E84" s="1101">
        <f t="shared" si="2"/>
        <v>0</v>
      </c>
      <c r="F84" s="600"/>
      <c r="G84" s="804" t="s">
        <v>1973</v>
      </c>
      <c r="H84" s="804" t="s">
        <v>1968</v>
      </c>
      <c r="I84" s="1108">
        <v>-36234</v>
      </c>
      <c r="J84" s="601"/>
      <c r="K84" s="804"/>
      <c r="L84" s="803"/>
      <c r="N84" s="1139">
        <f t="shared" si="4"/>
        <v>-36234</v>
      </c>
      <c r="P84" s="1139">
        <f t="shared" si="3"/>
        <v>36234</v>
      </c>
    </row>
    <row r="85" spans="1:16">
      <c r="A85" s="804" t="s">
        <v>1774</v>
      </c>
      <c r="B85" s="1064" t="s">
        <v>1767</v>
      </c>
      <c r="C85" s="1102">
        <v>101014255</v>
      </c>
      <c r="D85" s="1074">
        <v>101014255</v>
      </c>
      <c r="E85" s="1101">
        <f t="shared" si="2"/>
        <v>0</v>
      </c>
      <c r="F85" s="600"/>
      <c r="G85" s="804" t="s">
        <v>1973</v>
      </c>
      <c r="H85" s="804" t="s">
        <v>1968</v>
      </c>
      <c r="I85" s="1108">
        <v>101014255</v>
      </c>
      <c r="J85" s="601"/>
      <c r="K85" s="804"/>
      <c r="L85" s="803"/>
      <c r="N85" s="1139">
        <f t="shared" si="4"/>
        <v>101014255</v>
      </c>
      <c r="P85" s="1139">
        <f t="shared" si="3"/>
        <v>-101014255</v>
      </c>
    </row>
    <row r="86" spans="1:16">
      <c r="A86" s="804" t="s">
        <v>1775</v>
      </c>
      <c r="B86" s="1064" t="s">
        <v>1768</v>
      </c>
      <c r="C86" s="1102">
        <v>110137</v>
      </c>
      <c r="D86" s="1074">
        <v>110137</v>
      </c>
      <c r="E86" s="1101">
        <f t="shared" si="2"/>
        <v>0</v>
      </c>
      <c r="F86" s="600"/>
      <c r="G86" s="804" t="s">
        <v>1973</v>
      </c>
      <c r="H86" s="804" t="s">
        <v>1968</v>
      </c>
      <c r="I86" s="1108">
        <v>110137</v>
      </c>
      <c r="J86" s="601"/>
      <c r="K86" s="804"/>
      <c r="L86" s="803"/>
      <c r="N86" s="1139">
        <f t="shared" si="4"/>
        <v>110137</v>
      </c>
      <c r="P86" s="1139">
        <f t="shared" si="3"/>
        <v>-110137</v>
      </c>
    </row>
    <row r="87" spans="1:16">
      <c r="A87" s="804" t="s">
        <v>1745</v>
      </c>
      <c r="B87" s="1064" t="s">
        <v>1744</v>
      </c>
      <c r="C87" s="1102">
        <v>152339564</v>
      </c>
      <c r="D87" s="1074">
        <v>152339564</v>
      </c>
      <c r="E87" s="1101">
        <f t="shared" si="2"/>
        <v>0</v>
      </c>
      <c r="F87" s="600"/>
      <c r="G87" s="804" t="s">
        <v>1973</v>
      </c>
      <c r="H87" s="804" t="s">
        <v>1968</v>
      </c>
      <c r="I87" s="1108">
        <v>152339564</v>
      </c>
      <c r="J87" s="601"/>
      <c r="K87" s="804"/>
      <c r="L87" s="803"/>
      <c r="N87" s="1139">
        <f t="shared" si="4"/>
        <v>152339564</v>
      </c>
      <c r="P87" s="1139">
        <f t="shared" si="3"/>
        <v>-152339564</v>
      </c>
    </row>
    <row r="88" spans="1:16">
      <c r="A88" s="804" t="s">
        <v>1777</v>
      </c>
      <c r="B88" s="1064" t="s">
        <v>1776</v>
      </c>
      <c r="C88" s="1102">
        <v>63901</v>
      </c>
      <c r="D88" s="1074">
        <v>63901</v>
      </c>
      <c r="E88" s="1101">
        <f t="shared" si="2"/>
        <v>0</v>
      </c>
      <c r="F88" s="600"/>
      <c r="G88" s="804" t="s">
        <v>1974</v>
      </c>
      <c r="H88" s="804" t="s">
        <v>1975</v>
      </c>
      <c r="I88" s="1108">
        <v>63901</v>
      </c>
      <c r="J88" s="601"/>
      <c r="K88" s="804"/>
      <c r="L88" s="803"/>
      <c r="N88" s="1139">
        <f t="shared" si="4"/>
        <v>63901</v>
      </c>
      <c r="P88" s="1139">
        <f t="shared" si="3"/>
        <v>-63901</v>
      </c>
    </row>
    <row r="89" spans="1:16">
      <c r="A89" s="804" t="s">
        <v>1779</v>
      </c>
      <c r="B89" s="1064" t="s">
        <v>1778</v>
      </c>
      <c r="C89" s="1102">
        <v>4564851</v>
      </c>
      <c r="D89" s="1074">
        <v>4564851</v>
      </c>
      <c r="E89" s="1101">
        <f t="shared" si="2"/>
        <v>0</v>
      </c>
      <c r="F89" s="600"/>
      <c r="G89" s="804" t="s">
        <v>1974</v>
      </c>
      <c r="H89" s="804" t="s">
        <v>1975</v>
      </c>
      <c r="I89" s="1108">
        <v>4564851</v>
      </c>
      <c r="J89" s="601"/>
      <c r="K89" s="804"/>
      <c r="L89" s="803"/>
      <c r="N89" s="1139">
        <f t="shared" si="4"/>
        <v>4564851</v>
      </c>
      <c r="P89" s="1139">
        <f t="shared" si="3"/>
        <v>-4564851</v>
      </c>
    </row>
    <row r="90" spans="1:16">
      <c r="A90" s="804" t="s">
        <v>1781</v>
      </c>
      <c r="B90" s="1064" t="s">
        <v>1780</v>
      </c>
      <c r="C90" s="1102">
        <v>27068450</v>
      </c>
      <c r="D90" s="1074">
        <v>27068450</v>
      </c>
      <c r="E90" s="1101">
        <f t="shared" si="2"/>
        <v>0</v>
      </c>
      <c r="F90" s="600"/>
      <c r="G90" s="804" t="s">
        <v>1974</v>
      </c>
      <c r="H90" s="804" t="s">
        <v>1975</v>
      </c>
      <c r="I90" s="1108">
        <v>27068450</v>
      </c>
      <c r="J90" s="601"/>
      <c r="K90" s="804"/>
      <c r="L90" s="803"/>
      <c r="N90" s="1139">
        <f t="shared" si="4"/>
        <v>27068450</v>
      </c>
      <c r="P90" s="1139">
        <f t="shared" si="3"/>
        <v>-27068450</v>
      </c>
    </row>
    <row r="91" spans="1:16">
      <c r="A91" s="804" t="s">
        <v>1783</v>
      </c>
      <c r="B91" s="1064" t="s">
        <v>1782</v>
      </c>
      <c r="C91" s="1102">
        <v>-8131166</v>
      </c>
      <c r="D91" s="1074">
        <v>-8131166</v>
      </c>
      <c r="E91" s="1101">
        <f t="shared" si="2"/>
        <v>0</v>
      </c>
      <c r="F91" s="600"/>
      <c r="G91" s="804" t="s">
        <v>1974</v>
      </c>
      <c r="H91" s="804" t="s">
        <v>1975</v>
      </c>
      <c r="I91" s="1074">
        <v>-8131166</v>
      </c>
      <c r="J91" s="601"/>
      <c r="K91" s="804"/>
      <c r="L91" s="803"/>
      <c r="N91" s="1139">
        <f t="shared" si="4"/>
        <v>-8131166</v>
      </c>
      <c r="P91" s="1139">
        <f t="shared" si="3"/>
        <v>8131166</v>
      </c>
    </row>
    <row r="92" spans="1:16">
      <c r="A92" s="800" t="s">
        <v>824</v>
      </c>
      <c r="B92" s="801"/>
      <c r="C92" s="1103">
        <f>SUM(C65:C91)</f>
        <v>3335420612</v>
      </c>
      <c r="D92" s="1103">
        <f>SUM(D65:D91)</f>
        <v>3335420612</v>
      </c>
      <c r="E92" s="803"/>
      <c r="F92" s="600"/>
      <c r="G92" s="804"/>
      <c r="H92" s="804"/>
      <c r="I92" s="1110">
        <f>SUM(I65:I91)</f>
        <v>3335420612</v>
      </c>
      <c r="J92" s="601"/>
      <c r="K92" s="804"/>
      <c r="L92" s="803"/>
      <c r="N92" s="1139">
        <f t="shared" si="4"/>
        <v>3335420612</v>
      </c>
    </row>
    <row r="93" spans="1:16">
      <c r="A93" s="800"/>
      <c r="B93" s="801"/>
      <c r="C93" s="802"/>
      <c r="D93" s="802"/>
      <c r="E93" s="803"/>
      <c r="F93" s="600"/>
      <c r="G93" s="804"/>
      <c r="H93" s="804"/>
      <c r="I93" s="1109"/>
      <c r="J93" s="601"/>
      <c r="K93" s="804"/>
      <c r="L93" s="803"/>
      <c r="N93" s="1139">
        <f t="shared" si="4"/>
        <v>0</v>
      </c>
    </row>
    <row r="94" spans="1:16">
      <c r="A94" s="804" t="s">
        <v>1785</v>
      </c>
      <c r="B94" s="1064" t="s">
        <v>1784</v>
      </c>
      <c r="C94" s="1102">
        <v>300000000</v>
      </c>
      <c r="D94" s="1102">
        <v>300000000</v>
      </c>
      <c r="E94" s="1101">
        <f t="shared" ref="E94:E103" si="5">C94-D94</f>
        <v>0</v>
      </c>
      <c r="F94" s="600"/>
      <c r="G94" s="804" t="s">
        <v>1976</v>
      </c>
      <c r="H94" s="804" t="s">
        <v>1977</v>
      </c>
      <c r="I94" s="1108">
        <v>300000000</v>
      </c>
      <c r="J94" s="601"/>
      <c r="K94" s="804"/>
      <c r="L94" s="803"/>
      <c r="N94" s="1139">
        <f t="shared" si="4"/>
        <v>300000000</v>
      </c>
      <c r="P94" s="908">
        <f>-N94</f>
        <v>-300000000</v>
      </c>
    </row>
    <row r="95" spans="1:16">
      <c r="A95" s="804" t="s">
        <v>1787</v>
      </c>
      <c r="B95" s="1064" t="s">
        <v>1786</v>
      </c>
      <c r="C95" s="1102">
        <v>200000000</v>
      </c>
      <c r="D95" s="1102">
        <v>200000000</v>
      </c>
      <c r="E95" s="1101">
        <f t="shared" si="5"/>
        <v>0</v>
      </c>
      <c r="F95" s="600"/>
      <c r="G95" s="804" t="s">
        <v>1976</v>
      </c>
      <c r="H95" s="804" t="s">
        <v>1977</v>
      </c>
      <c r="I95" s="1108">
        <v>200000000</v>
      </c>
      <c r="J95" s="601"/>
      <c r="K95" s="804"/>
      <c r="L95" s="803"/>
      <c r="N95" s="1139">
        <f t="shared" si="4"/>
        <v>200000000</v>
      </c>
      <c r="P95" s="908">
        <f t="shared" ref="P95:P103" si="6">-N95</f>
        <v>-200000000</v>
      </c>
    </row>
    <row r="96" spans="1:16">
      <c r="A96" s="804" t="s">
        <v>1789</v>
      </c>
      <c r="B96" s="1064" t="s">
        <v>1788</v>
      </c>
      <c r="C96" s="1102">
        <v>687000000</v>
      </c>
      <c r="D96" s="1102">
        <v>687000000</v>
      </c>
      <c r="E96" s="1101">
        <f t="shared" si="5"/>
        <v>0</v>
      </c>
      <c r="F96" s="600"/>
      <c r="G96" s="804" t="s">
        <v>1978</v>
      </c>
      <c r="H96" s="804" t="s">
        <v>1979</v>
      </c>
      <c r="I96" s="1108">
        <v>687000000</v>
      </c>
      <c r="J96" s="601"/>
      <c r="K96" s="804"/>
      <c r="L96" s="803"/>
      <c r="N96" s="1139">
        <f t="shared" si="4"/>
        <v>687000000</v>
      </c>
      <c r="P96" s="908">
        <f t="shared" si="6"/>
        <v>-687000000</v>
      </c>
    </row>
    <row r="97" spans="1:16">
      <c r="A97" s="804" t="s">
        <v>1792</v>
      </c>
      <c r="B97" s="1064" t="s">
        <v>1790</v>
      </c>
      <c r="C97" s="1102">
        <v>-17282632</v>
      </c>
      <c r="D97" s="1102">
        <v>-17282632</v>
      </c>
      <c r="E97" s="1101">
        <f t="shared" si="5"/>
        <v>0</v>
      </c>
      <c r="F97" s="600"/>
      <c r="G97" s="804" t="s">
        <v>1980</v>
      </c>
      <c r="H97" s="804" t="s">
        <v>1981</v>
      </c>
      <c r="I97" s="1108">
        <v>-17282632</v>
      </c>
      <c r="J97" s="601"/>
      <c r="K97" s="804"/>
      <c r="L97" s="803"/>
      <c r="N97" s="1139">
        <f t="shared" si="4"/>
        <v>-17282632</v>
      </c>
      <c r="P97" s="908">
        <f t="shared" si="6"/>
        <v>17282632</v>
      </c>
    </row>
    <row r="98" spans="1:16">
      <c r="A98" s="804" t="s">
        <v>1793</v>
      </c>
      <c r="B98" s="1064" t="s">
        <v>1791</v>
      </c>
      <c r="C98" s="1102">
        <v>135254425</v>
      </c>
      <c r="D98" s="1102">
        <v>135254425</v>
      </c>
      <c r="E98" s="1101">
        <f t="shared" si="5"/>
        <v>0</v>
      </c>
      <c r="F98" s="600"/>
      <c r="G98" s="804" t="s">
        <v>1980</v>
      </c>
      <c r="H98" s="804" t="s">
        <v>1981</v>
      </c>
      <c r="I98" s="1108">
        <v>135254425</v>
      </c>
      <c r="J98" s="601"/>
      <c r="K98" s="804"/>
      <c r="L98" s="803"/>
      <c r="N98" s="1139">
        <f t="shared" si="4"/>
        <v>135254425</v>
      </c>
      <c r="P98" s="908">
        <f t="shared" si="6"/>
        <v>-135254425</v>
      </c>
    </row>
    <row r="99" spans="1:16">
      <c r="A99" s="804" t="s">
        <v>1795</v>
      </c>
      <c r="B99" s="1064" t="s">
        <v>1794</v>
      </c>
      <c r="C99" s="1102">
        <v>-8158901294</v>
      </c>
      <c r="D99" s="1102">
        <v>-8158901294</v>
      </c>
      <c r="E99" s="1101">
        <f t="shared" si="5"/>
        <v>0</v>
      </c>
      <c r="F99" s="600"/>
      <c r="G99" s="804" t="s">
        <v>1982</v>
      </c>
      <c r="H99" s="804"/>
      <c r="I99" s="1108">
        <v>-8158901294</v>
      </c>
      <c r="J99" s="601"/>
      <c r="K99" s="804"/>
      <c r="L99" s="803"/>
      <c r="N99" s="1139">
        <f t="shared" si="4"/>
        <v>-8158901294</v>
      </c>
      <c r="P99" s="908">
        <f t="shared" si="6"/>
        <v>8158901294</v>
      </c>
    </row>
    <row r="100" spans="1:16">
      <c r="A100" s="804" t="s">
        <v>1799</v>
      </c>
      <c r="B100" s="1064" t="s">
        <v>1798</v>
      </c>
      <c r="C100" s="1102">
        <v>6968331468</v>
      </c>
      <c r="D100" s="1102">
        <v>6968331468</v>
      </c>
      <c r="E100" s="1101">
        <f t="shared" si="5"/>
        <v>0</v>
      </c>
      <c r="F100" s="600"/>
      <c r="G100" s="804" t="s">
        <v>1983</v>
      </c>
      <c r="H100" s="804" t="s">
        <v>1961</v>
      </c>
      <c r="I100" s="1108">
        <v>6968331468</v>
      </c>
      <c r="J100" s="601"/>
      <c r="K100" s="804"/>
      <c r="L100" s="803"/>
      <c r="N100" s="1139">
        <f t="shared" si="4"/>
        <v>6968331468</v>
      </c>
      <c r="P100" s="908">
        <f t="shared" si="6"/>
        <v>-6968331468</v>
      </c>
    </row>
    <row r="101" spans="1:16">
      <c r="A101" s="804" t="s">
        <v>1801</v>
      </c>
      <c r="B101" s="1064" t="s">
        <v>1800</v>
      </c>
      <c r="C101" s="1102">
        <v>4243497</v>
      </c>
      <c r="D101" s="1102">
        <v>4243497</v>
      </c>
      <c r="E101" s="1101">
        <f t="shared" si="5"/>
        <v>0</v>
      </c>
      <c r="F101" s="600"/>
      <c r="G101" s="804" t="s">
        <v>1982</v>
      </c>
      <c r="H101" s="804"/>
      <c r="I101" s="1108">
        <v>4243497</v>
      </c>
      <c r="J101" s="601"/>
      <c r="K101" s="804"/>
      <c r="L101" s="803"/>
      <c r="N101" s="1139">
        <f t="shared" si="4"/>
        <v>4243497</v>
      </c>
      <c r="P101" s="908">
        <f t="shared" si="6"/>
        <v>-4243497</v>
      </c>
    </row>
    <row r="102" spans="1:16">
      <c r="A102" s="804" t="s">
        <v>1803</v>
      </c>
      <c r="B102" s="1064" t="s">
        <v>1802</v>
      </c>
      <c r="C102" s="1102">
        <v>-2550095</v>
      </c>
      <c r="D102" s="1102">
        <v>-2550095</v>
      </c>
      <c r="E102" s="1101">
        <f t="shared" si="5"/>
        <v>0</v>
      </c>
      <c r="F102" s="600"/>
      <c r="G102" s="804" t="s">
        <v>1982</v>
      </c>
      <c r="H102" s="804"/>
      <c r="I102" s="1108">
        <v>-2550095</v>
      </c>
      <c r="J102" s="601"/>
      <c r="K102" s="804"/>
      <c r="L102" s="803"/>
      <c r="N102" s="1139">
        <f t="shared" si="4"/>
        <v>-2550095</v>
      </c>
      <c r="P102" s="908">
        <f t="shared" si="6"/>
        <v>2550095</v>
      </c>
    </row>
    <row r="103" spans="1:16">
      <c r="A103" s="804" t="s">
        <v>1954</v>
      </c>
      <c r="B103" s="1064" t="s">
        <v>1955</v>
      </c>
      <c r="C103" s="1074"/>
      <c r="D103" s="1074">
        <v>0</v>
      </c>
      <c r="E103" s="1101">
        <f t="shared" si="5"/>
        <v>0</v>
      </c>
      <c r="F103" s="600"/>
      <c r="G103" s="804"/>
      <c r="H103" s="804"/>
      <c r="I103" s="1109"/>
      <c r="J103" s="601"/>
      <c r="K103" s="804"/>
      <c r="L103" s="803"/>
      <c r="N103" s="1139">
        <f t="shared" si="4"/>
        <v>0</v>
      </c>
      <c r="P103" s="908">
        <f t="shared" si="6"/>
        <v>0</v>
      </c>
    </row>
    <row r="104" spans="1:16">
      <c r="A104" s="800" t="s">
        <v>826</v>
      </c>
      <c r="B104" s="801"/>
      <c r="C104" s="1104">
        <f>SUM(C94:C103)</f>
        <v>116095369</v>
      </c>
      <c r="D104" s="1104">
        <f>SUM(D94:D103)</f>
        <v>116095369</v>
      </c>
      <c r="E104" s="803"/>
      <c r="F104" s="600"/>
      <c r="G104" s="804"/>
      <c r="H104" s="804"/>
      <c r="I104" s="1104">
        <f>SUM(I94:I103)</f>
        <v>116095369</v>
      </c>
      <c r="J104" s="601"/>
      <c r="K104" s="804"/>
      <c r="L104" s="803"/>
      <c r="N104" s="1139">
        <f t="shared" si="4"/>
        <v>116095369</v>
      </c>
    </row>
    <row r="105" spans="1:16">
      <c r="A105" s="800"/>
      <c r="B105" s="801"/>
      <c r="C105" s="1074"/>
      <c r="D105" s="1074"/>
      <c r="E105" s="803"/>
      <c r="F105" s="600"/>
      <c r="G105" s="804"/>
      <c r="H105" s="804"/>
      <c r="I105" s="1109"/>
      <c r="J105" s="601"/>
      <c r="K105" s="804"/>
      <c r="L105" s="803"/>
      <c r="N105" s="1139">
        <f t="shared" si="4"/>
        <v>0</v>
      </c>
    </row>
    <row r="106" spans="1:16">
      <c r="A106" s="800" t="s">
        <v>1329</v>
      </c>
      <c r="B106" s="801"/>
      <c r="C106" s="1104">
        <f>C92+C104+C154</f>
        <v>3517995054</v>
      </c>
      <c r="D106" s="1104">
        <f>D92+D104+D154</f>
        <v>3517995054</v>
      </c>
      <c r="E106" s="803"/>
      <c r="F106" s="600"/>
      <c r="G106" s="804"/>
      <c r="H106" s="804"/>
      <c r="I106" s="1104">
        <f>I92+I104+I154</f>
        <v>3517995054</v>
      </c>
      <c r="J106" s="601"/>
      <c r="K106" s="804"/>
      <c r="L106" s="803"/>
      <c r="N106" s="1139">
        <f t="shared" si="4"/>
        <v>3517995054</v>
      </c>
    </row>
    <row r="107" spans="1:16">
      <c r="A107" s="800"/>
      <c r="B107" s="801"/>
      <c r="C107" s="802"/>
      <c r="D107" s="802"/>
      <c r="E107" s="803"/>
      <c r="F107" s="600"/>
      <c r="G107" s="804"/>
      <c r="H107" s="804"/>
      <c r="I107" s="1109"/>
      <c r="J107" s="601"/>
      <c r="K107" s="804"/>
      <c r="L107" s="803"/>
      <c r="N107" s="1139">
        <f t="shared" si="4"/>
        <v>0</v>
      </c>
    </row>
    <row r="108" spans="1:16">
      <c r="A108" s="800"/>
      <c r="B108" s="801"/>
      <c r="C108" s="802"/>
      <c r="D108" s="802"/>
      <c r="E108" s="803"/>
      <c r="F108" s="600"/>
      <c r="G108" s="793"/>
      <c r="H108" s="1099"/>
      <c r="I108" s="1109"/>
      <c r="J108" s="601"/>
      <c r="K108" s="804"/>
      <c r="L108" s="803"/>
      <c r="N108" s="1139">
        <f t="shared" si="4"/>
        <v>0</v>
      </c>
    </row>
    <row r="109" spans="1:16">
      <c r="A109" s="805" t="s">
        <v>1330</v>
      </c>
      <c r="B109" s="801"/>
      <c r="C109" s="802"/>
      <c r="D109" s="802"/>
      <c r="E109" s="803"/>
      <c r="F109" s="600"/>
      <c r="G109" s="793"/>
      <c r="H109" s="1099"/>
      <c r="I109" s="1109"/>
      <c r="J109" s="601"/>
      <c r="K109" s="804"/>
      <c r="L109" s="803"/>
      <c r="N109" s="1139">
        <f t="shared" si="4"/>
        <v>0</v>
      </c>
    </row>
    <row r="110" spans="1:16">
      <c r="A110" s="792" t="s">
        <v>1805</v>
      </c>
      <c r="B110" s="792" t="s">
        <v>1804</v>
      </c>
      <c r="C110" s="1102">
        <v>110046378</v>
      </c>
      <c r="D110" s="1074">
        <v>110046378</v>
      </c>
      <c r="E110" s="1101">
        <f t="shared" ref="E110:E152" si="7">C110-D110</f>
        <v>0</v>
      </c>
      <c r="F110" s="600"/>
      <c r="G110" s="804" t="s">
        <v>1984</v>
      </c>
      <c r="H110" s="804" t="s">
        <v>1985</v>
      </c>
      <c r="I110" s="1102">
        <v>110046378</v>
      </c>
      <c r="J110" s="601"/>
      <c r="K110" s="804"/>
      <c r="L110" s="803"/>
      <c r="N110" s="1139">
        <f t="shared" si="4"/>
        <v>110046378</v>
      </c>
      <c r="P110" s="908">
        <f>-N110</f>
        <v>-110046378</v>
      </c>
    </row>
    <row r="111" spans="1:16">
      <c r="A111" s="792" t="s">
        <v>1807</v>
      </c>
      <c r="B111" s="792" t="s">
        <v>1806</v>
      </c>
      <c r="C111" s="1102">
        <v>-10865524</v>
      </c>
      <c r="D111" s="1074">
        <v>-10865524</v>
      </c>
      <c r="E111" s="1101">
        <f t="shared" si="7"/>
        <v>0</v>
      </c>
      <c r="F111" s="600"/>
      <c r="G111" s="804" t="s">
        <v>1986</v>
      </c>
      <c r="H111" s="804" t="s">
        <v>1961</v>
      </c>
      <c r="I111" s="1102">
        <v>-10865524</v>
      </c>
      <c r="J111" s="601"/>
      <c r="K111" s="804"/>
      <c r="L111" s="803"/>
      <c r="N111" s="1139">
        <f t="shared" si="4"/>
        <v>-10865524</v>
      </c>
      <c r="P111" s="908">
        <f t="shared" ref="P111:P154" si="8">-N111</f>
        <v>10865524</v>
      </c>
    </row>
    <row r="112" spans="1:16">
      <c r="A112" s="792" t="s">
        <v>1809</v>
      </c>
      <c r="B112" s="792" t="s">
        <v>1808</v>
      </c>
      <c r="C112" s="1102">
        <v>39611777</v>
      </c>
      <c r="D112" s="1074">
        <v>39611777</v>
      </c>
      <c r="E112" s="1101">
        <f t="shared" si="7"/>
        <v>0</v>
      </c>
      <c r="F112" s="600"/>
      <c r="G112" s="804" t="s">
        <v>1986</v>
      </c>
      <c r="H112" s="804" t="s">
        <v>1961</v>
      </c>
      <c r="I112" s="1102">
        <v>39611777</v>
      </c>
      <c r="J112" s="601"/>
      <c r="K112" s="804"/>
      <c r="L112" s="803"/>
      <c r="N112" s="1139">
        <f t="shared" si="4"/>
        <v>39611777</v>
      </c>
      <c r="P112" s="908">
        <f t="shared" si="8"/>
        <v>-39611777</v>
      </c>
    </row>
    <row r="113" spans="1:16">
      <c r="A113" s="792" t="s">
        <v>1811</v>
      </c>
      <c r="B113" s="792" t="s">
        <v>1810</v>
      </c>
      <c r="C113" s="1102">
        <v>121681524</v>
      </c>
      <c r="D113" s="1074">
        <v>121681524</v>
      </c>
      <c r="E113" s="1101">
        <f t="shared" si="7"/>
        <v>0</v>
      </c>
      <c r="F113" s="600"/>
      <c r="G113" s="804" t="s">
        <v>1986</v>
      </c>
      <c r="H113" s="804" t="s">
        <v>1961</v>
      </c>
      <c r="I113" s="1102">
        <v>121681524</v>
      </c>
      <c r="J113" s="601"/>
      <c r="K113" s="804"/>
      <c r="L113" s="803"/>
      <c r="N113" s="1139">
        <f t="shared" si="4"/>
        <v>121681524</v>
      </c>
      <c r="P113" s="908">
        <f t="shared" si="8"/>
        <v>-121681524</v>
      </c>
    </row>
    <row r="114" spans="1:16">
      <c r="A114" s="792" t="s">
        <v>1813</v>
      </c>
      <c r="B114" s="792" t="s">
        <v>1812</v>
      </c>
      <c r="C114" s="1102">
        <v>32081577</v>
      </c>
      <c r="D114" s="1074">
        <v>32081577</v>
      </c>
      <c r="E114" s="1101">
        <f t="shared" si="7"/>
        <v>0</v>
      </c>
      <c r="F114" s="600"/>
      <c r="G114" s="804" t="s">
        <v>1986</v>
      </c>
      <c r="H114" s="804" t="s">
        <v>1961</v>
      </c>
      <c r="I114" s="1102">
        <v>32081577</v>
      </c>
      <c r="J114" s="601"/>
      <c r="K114" s="804"/>
      <c r="L114" s="803"/>
      <c r="N114" s="1139">
        <f t="shared" si="4"/>
        <v>32081577</v>
      </c>
      <c r="P114" s="908">
        <f t="shared" si="8"/>
        <v>-32081577</v>
      </c>
    </row>
    <row r="115" spans="1:16">
      <c r="A115" s="792" t="s">
        <v>1815</v>
      </c>
      <c r="B115" s="792" t="s">
        <v>1814</v>
      </c>
      <c r="C115" s="1102">
        <v>38781764</v>
      </c>
      <c r="D115" s="1074">
        <v>38781764</v>
      </c>
      <c r="E115" s="1101">
        <f t="shared" si="7"/>
        <v>0</v>
      </c>
      <c r="F115" s="600"/>
      <c r="G115" s="804" t="s">
        <v>1986</v>
      </c>
      <c r="H115" s="804" t="s">
        <v>1961</v>
      </c>
      <c r="I115" s="1102">
        <v>38781764</v>
      </c>
      <c r="J115" s="601"/>
      <c r="K115" s="804"/>
      <c r="L115" s="803"/>
      <c r="N115" s="1139">
        <f t="shared" si="4"/>
        <v>38781764</v>
      </c>
      <c r="P115" s="908">
        <f t="shared" si="8"/>
        <v>-38781764</v>
      </c>
    </row>
    <row r="116" spans="1:16">
      <c r="A116" s="792" t="s">
        <v>1817</v>
      </c>
      <c r="B116" s="792" t="s">
        <v>1816</v>
      </c>
      <c r="C116" s="1102">
        <v>-44783725</v>
      </c>
      <c r="D116" s="1074">
        <v>-44783725</v>
      </c>
      <c r="E116" s="1101">
        <f t="shared" si="7"/>
        <v>0</v>
      </c>
      <c r="F116" s="600"/>
      <c r="G116" s="804" t="s">
        <v>1986</v>
      </c>
      <c r="H116" s="804" t="s">
        <v>1961</v>
      </c>
      <c r="I116" s="1102">
        <v>-44783725</v>
      </c>
      <c r="J116" s="601"/>
      <c r="K116" s="804"/>
      <c r="L116" s="803"/>
      <c r="N116" s="1139">
        <f t="shared" si="4"/>
        <v>-44783725</v>
      </c>
      <c r="P116" s="908">
        <f t="shared" si="8"/>
        <v>44783725</v>
      </c>
    </row>
    <row r="117" spans="1:16">
      <c r="A117" s="792" t="s">
        <v>1819</v>
      </c>
      <c r="B117" s="792" t="s">
        <v>1818</v>
      </c>
      <c r="C117" s="1102">
        <v>76051</v>
      </c>
      <c r="D117" s="1074">
        <v>76051</v>
      </c>
      <c r="E117" s="1101">
        <f t="shared" si="7"/>
        <v>0</v>
      </c>
      <c r="F117" s="600"/>
      <c r="G117" s="1099" t="s">
        <v>1987</v>
      </c>
      <c r="H117" s="1100" t="s">
        <v>1988</v>
      </c>
      <c r="I117" s="1102">
        <v>76051</v>
      </c>
      <c r="J117" s="601"/>
      <c r="K117" s="804"/>
      <c r="L117" s="803"/>
      <c r="N117" s="1139">
        <f t="shared" si="4"/>
        <v>76051</v>
      </c>
      <c r="P117" s="908">
        <f t="shared" si="8"/>
        <v>-76051</v>
      </c>
    </row>
    <row r="118" spans="1:16">
      <c r="A118" s="792" t="s">
        <v>1821</v>
      </c>
      <c r="B118" s="792" t="s">
        <v>1820</v>
      </c>
      <c r="C118" s="1102">
        <v>1825074</v>
      </c>
      <c r="D118" s="1074">
        <v>1825074</v>
      </c>
      <c r="E118" s="1101">
        <f t="shared" si="7"/>
        <v>0</v>
      </c>
      <c r="F118" s="600"/>
      <c r="G118" s="1099" t="s">
        <v>1987</v>
      </c>
      <c r="H118" s="1100" t="s">
        <v>1988</v>
      </c>
      <c r="I118" s="1102">
        <v>1825074</v>
      </c>
      <c r="J118" s="601"/>
      <c r="K118" s="804"/>
      <c r="L118" s="803"/>
      <c r="N118" s="1139">
        <f t="shared" si="4"/>
        <v>1825074</v>
      </c>
      <c r="P118" s="908">
        <f t="shared" si="8"/>
        <v>-1825074</v>
      </c>
    </row>
    <row r="119" spans="1:16">
      <c r="A119" s="792" t="s">
        <v>1823</v>
      </c>
      <c r="B119" s="792" t="s">
        <v>1822</v>
      </c>
      <c r="C119" s="1102">
        <v>-241</v>
      </c>
      <c r="D119" s="1074">
        <v>-241</v>
      </c>
      <c r="E119" s="1101">
        <f t="shared" si="7"/>
        <v>0</v>
      </c>
      <c r="F119" s="600"/>
      <c r="G119" s="1099" t="s">
        <v>1987</v>
      </c>
      <c r="H119" s="1100" t="s">
        <v>1988</v>
      </c>
      <c r="I119" s="1102">
        <v>-241</v>
      </c>
      <c r="J119" s="601"/>
      <c r="K119" s="804"/>
      <c r="L119" s="803"/>
      <c r="N119" s="1139">
        <f t="shared" si="4"/>
        <v>-241</v>
      </c>
      <c r="P119" s="908">
        <f t="shared" si="8"/>
        <v>241</v>
      </c>
    </row>
    <row r="120" spans="1:16">
      <c r="A120" s="792" t="s">
        <v>1827</v>
      </c>
      <c r="B120" s="792" t="s">
        <v>1826</v>
      </c>
      <c r="C120" s="1102">
        <v>1556991</v>
      </c>
      <c r="D120" s="1074">
        <v>1556991</v>
      </c>
      <c r="E120" s="1101">
        <f t="shared" si="7"/>
        <v>0</v>
      </c>
      <c r="F120" s="600"/>
      <c r="G120" s="804" t="s">
        <v>1989</v>
      </c>
      <c r="H120" s="804" t="s">
        <v>1990</v>
      </c>
      <c r="I120" s="1102">
        <v>1556991</v>
      </c>
      <c r="J120" s="601"/>
      <c r="K120" s="804"/>
      <c r="L120" s="803"/>
      <c r="N120" s="1139">
        <f t="shared" si="4"/>
        <v>1556991</v>
      </c>
      <c r="P120" s="908">
        <f t="shared" si="8"/>
        <v>-1556991</v>
      </c>
    </row>
    <row r="121" spans="1:16">
      <c r="A121" s="792" t="s">
        <v>1829</v>
      </c>
      <c r="B121" s="792" t="s">
        <v>1828</v>
      </c>
      <c r="C121" s="1102">
        <v>14870000</v>
      </c>
      <c r="D121" s="1074">
        <v>14870000</v>
      </c>
      <c r="E121" s="1101">
        <f t="shared" si="7"/>
        <v>0</v>
      </c>
      <c r="F121" s="600"/>
      <c r="G121" s="804" t="s">
        <v>1989</v>
      </c>
      <c r="H121" s="804" t="s">
        <v>1990</v>
      </c>
      <c r="I121" s="1102">
        <v>14870000</v>
      </c>
      <c r="J121" s="601"/>
      <c r="K121" s="804"/>
      <c r="L121" s="803"/>
      <c r="N121" s="1139">
        <f t="shared" si="4"/>
        <v>14870000</v>
      </c>
      <c r="P121" s="908">
        <f t="shared" si="8"/>
        <v>-14870000</v>
      </c>
    </row>
    <row r="122" spans="1:16">
      <c r="A122" s="792" t="s">
        <v>1831</v>
      </c>
      <c r="B122" s="792" t="s">
        <v>1830</v>
      </c>
      <c r="C122" s="1102">
        <v>-2386800</v>
      </c>
      <c r="D122" s="1074">
        <v>-2386800</v>
      </c>
      <c r="E122" s="1101">
        <f t="shared" si="7"/>
        <v>0</v>
      </c>
      <c r="F122" s="600"/>
      <c r="G122" s="804" t="s">
        <v>1989</v>
      </c>
      <c r="H122" s="804" t="s">
        <v>1990</v>
      </c>
      <c r="I122" s="1102">
        <v>-2386800</v>
      </c>
      <c r="J122" s="601"/>
      <c r="K122" s="804"/>
      <c r="L122" s="803"/>
      <c r="N122" s="1139">
        <f t="shared" si="4"/>
        <v>-2386800</v>
      </c>
      <c r="P122" s="908">
        <f t="shared" si="8"/>
        <v>2386800</v>
      </c>
    </row>
    <row r="123" spans="1:16">
      <c r="A123" s="792" t="s">
        <v>1833</v>
      </c>
      <c r="B123" s="792" t="s">
        <v>1832</v>
      </c>
      <c r="C123" s="1102">
        <v>89504</v>
      </c>
      <c r="D123" s="1074">
        <v>89504</v>
      </c>
      <c r="E123" s="1101">
        <f t="shared" si="7"/>
        <v>0</v>
      </c>
      <c r="F123" s="600"/>
      <c r="G123" s="804" t="s">
        <v>1989</v>
      </c>
      <c r="H123" s="804" t="s">
        <v>1990</v>
      </c>
      <c r="I123" s="1102">
        <v>89504</v>
      </c>
      <c r="J123" s="601"/>
      <c r="K123" s="804"/>
      <c r="L123" s="803"/>
      <c r="N123" s="1139">
        <f t="shared" si="4"/>
        <v>89504</v>
      </c>
      <c r="P123" s="908">
        <f t="shared" si="8"/>
        <v>-89504</v>
      </c>
    </row>
    <row r="124" spans="1:16">
      <c r="A124" s="792" t="s">
        <v>1835</v>
      </c>
      <c r="B124" s="792" t="s">
        <v>1834</v>
      </c>
      <c r="C124" s="1102">
        <v>525246</v>
      </c>
      <c r="D124" s="1074">
        <v>525246</v>
      </c>
      <c r="E124" s="1101">
        <f t="shared" si="7"/>
        <v>0</v>
      </c>
      <c r="F124" s="600"/>
      <c r="G124" s="804" t="s">
        <v>1989</v>
      </c>
      <c r="H124" s="804" t="s">
        <v>1990</v>
      </c>
      <c r="I124" s="1102">
        <v>525246</v>
      </c>
      <c r="J124" s="601"/>
      <c r="K124" s="804"/>
      <c r="L124" s="803"/>
      <c r="N124" s="1139">
        <f t="shared" si="4"/>
        <v>525246</v>
      </c>
      <c r="P124" s="908">
        <f t="shared" si="8"/>
        <v>-525246</v>
      </c>
    </row>
    <row r="125" spans="1:16">
      <c r="A125" s="792" t="s">
        <v>1837</v>
      </c>
      <c r="B125" s="792" t="s">
        <v>1836</v>
      </c>
      <c r="C125" s="1102">
        <v>928906906</v>
      </c>
      <c r="D125" s="1074">
        <v>928906906</v>
      </c>
      <c r="E125" s="1101">
        <f t="shared" si="7"/>
        <v>0</v>
      </c>
      <c r="F125" s="600"/>
      <c r="G125" s="1099" t="s">
        <v>1991</v>
      </c>
      <c r="H125" s="1100" t="s">
        <v>1992</v>
      </c>
      <c r="I125" s="1102">
        <v>928906906</v>
      </c>
      <c r="J125" s="601"/>
      <c r="K125" s="804"/>
      <c r="L125" s="803"/>
      <c r="N125" s="1139">
        <f t="shared" si="4"/>
        <v>928906906</v>
      </c>
      <c r="P125" s="908">
        <f t="shared" si="8"/>
        <v>-928906906</v>
      </c>
    </row>
    <row r="126" spans="1:16">
      <c r="A126" s="792" t="s">
        <v>1839</v>
      </c>
      <c r="B126" s="792" t="s">
        <v>1838</v>
      </c>
      <c r="C126" s="1102">
        <v>-76115435</v>
      </c>
      <c r="D126" s="1074">
        <v>-76115435</v>
      </c>
      <c r="E126" s="1101">
        <f t="shared" si="7"/>
        <v>0</v>
      </c>
      <c r="F126" s="600"/>
      <c r="G126" s="1099" t="s">
        <v>1991</v>
      </c>
      <c r="H126" s="1100" t="s">
        <v>1992</v>
      </c>
      <c r="I126" s="1102">
        <v>-76115435</v>
      </c>
      <c r="J126" s="601"/>
      <c r="K126" s="804"/>
      <c r="L126" s="803"/>
      <c r="N126" s="1139">
        <f t="shared" si="4"/>
        <v>-76115435</v>
      </c>
      <c r="P126" s="908">
        <f t="shared" si="8"/>
        <v>76115435</v>
      </c>
    </row>
    <row r="127" spans="1:16">
      <c r="A127" s="792" t="s">
        <v>1841</v>
      </c>
      <c r="B127" s="792" t="s">
        <v>1840</v>
      </c>
      <c r="C127" s="1102">
        <v>-21415253</v>
      </c>
      <c r="D127" s="1074">
        <v>-21415253</v>
      </c>
      <c r="E127" s="1101">
        <f t="shared" si="7"/>
        <v>0</v>
      </c>
      <c r="F127" s="600"/>
      <c r="G127" s="1099" t="s">
        <v>1991</v>
      </c>
      <c r="H127" s="1100" t="s">
        <v>1992</v>
      </c>
      <c r="I127" s="1102">
        <v>-21415253</v>
      </c>
      <c r="J127" s="601"/>
      <c r="K127" s="804"/>
      <c r="L127" s="803"/>
      <c r="N127" s="1139">
        <f t="shared" si="4"/>
        <v>-21415253</v>
      </c>
      <c r="P127" s="908">
        <f t="shared" si="8"/>
        <v>21415253</v>
      </c>
    </row>
    <row r="128" spans="1:16">
      <c r="A128" s="792" t="s">
        <v>1843</v>
      </c>
      <c r="B128" s="792" t="s">
        <v>1842</v>
      </c>
      <c r="C128" s="1102">
        <v>-252909</v>
      </c>
      <c r="D128" s="1074">
        <v>-252909</v>
      </c>
      <c r="E128" s="1101">
        <f t="shared" si="7"/>
        <v>0</v>
      </c>
      <c r="F128" s="600"/>
      <c r="G128" s="1099" t="s">
        <v>1991</v>
      </c>
      <c r="H128" s="1100" t="s">
        <v>1992</v>
      </c>
      <c r="I128" s="1102">
        <v>-252909</v>
      </c>
      <c r="J128" s="601"/>
      <c r="K128" s="804"/>
      <c r="L128" s="803"/>
      <c r="N128" s="1139">
        <f t="shared" si="4"/>
        <v>-252909</v>
      </c>
      <c r="P128" s="908">
        <f t="shared" si="8"/>
        <v>252909</v>
      </c>
    </row>
    <row r="129" spans="1:16">
      <c r="A129" s="792" t="s">
        <v>1845</v>
      </c>
      <c r="B129" s="792" t="s">
        <v>1844</v>
      </c>
      <c r="C129" s="1102">
        <v>1584935</v>
      </c>
      <c r="D129" s="1074">
        <v>1584935</v>
      </c>
      <c r="E129" s="1101">
        <f t="shared" si="7"/>
        <v>0</v>
      </c>
      <c r="F129" s="600"/>
      <c r="G129" s="1099" t="s">
        <v>1993</v>
      </c>
      <c r="H129" s="1100" t="s">
        <v>1994</v>
      </c>
      <c r="I129" s="1102">
        <v>1584935</v>
      </c>
      <c r="J129" s="601"/>
      <c r="K129" s="804"/>
      <c r="L129" s="803"/>
      <c r="N129" s="1139">
        <f t="shared" si="4"/>
        <v>1584935</v>
      </c>
      <c r="P129" s="908">
        <f t="shared" si="8"/>
        <v>-1584935</v>
      </c>
    </row>
    <row r="130" spans="1:16">
      <c r="A130" s="792" t="s">
        <v>1847</v>
      </c>
      <c r="B130" s="792" t="s">
        <v>1846</v>
      </c>
      <c r="C130" s="1102">
        <v>-444682</v>
      </c>
      <c r="D130" s="1074">
        <v>-444682</v>
      </c>
      <c r="E130" s="1101">
        <f t="shared" si="7"/>
        <v>0</v>
      </c>
      <c r="F130" s="600"/>
      <c r="G130" s="1099" t="s">
        <v>1993</v>
      </c>
      <c r="H130" s="1100" t="s">
        <v>1994</v>
      </c>
      <c r="I130" s="1102">
        <v>-444682</v>
      </c>
      <c r="J130" s="601"/>
      <c r="K130" s="804"/>
      <c r="L130" s="803"/>
      <c r="N130" s="1139">
        <f t="shared" si="4"/>
        <v>-444682</v>
      </c>
      <c r="P130" s="908">
        <f t="shared" si="8"/>
        <v>444682</v>
      </c>
    </row>
    <row r="131" spans="1:16">
      <c r="A131" s="792" t="s">
        <v>1774</v>
      </c>
      <c r="B131" s="792" t="s">
        <v>1848</v>
      </c>
      <c r="C131" s="1102">
        <v>-1038034297</v>
      </c>
      <c r="D131" s="1074">
        <v>-1038034297</v>
      </c>
      <c r="E131" s="1101">
        <f t="shared" si="7"/>
        <v>0</v>
      </c>
      <c r="F131" s="600"/>
      <c r="G131" s="1099" t="s">
        <v>1993</v>
      </c>
      <c r="H131" s="1100" t="s">
        <v>1994</v>
      </c>
      <c r="I131" s="1102">
        <v>-1038034297</v>
      </c>
      <c r="J131" s="601"/>
      <c r="K131" s="804"/>
      <c r="L131" s="803"/>
      <c r="N131" s="1139">
        <f t="shared" si="4"/>
        <v>-1038034297</v>
      </c>
      <c r="P131" s="908">
        <f t="shared" si="8"/>
        <v>1038034297</v>
      </c>
    </row>
    <row r="132" spans="1:16">
      <c r="A132" s="792" t="s">
        <v>1775</v>
      </c>
      <c r="B132" s="792" t="s">
        <v>1849</v>
      </c>
      <c r="C132" s="1102">
        <v>-10103982</v>
      </c>
      <c r="D132" s="1074">
        <v>-10103982</v>
      </c>
      <c r="E132" s="1101">
        <f t="shared" si="7"/>
        <v>0</v>
      </c>
      <c r="F132" s="600"/>
      <c r="G132" s="1099" t="s">
        <v>1993</v>
      </c>
      <c r="H132" s="1100" t="s">
        <v>1994</v>
      </c>
      <c r="I132" s="1102">
        <v>-10103982</v>
      </c>
      <c r="J132" s="601"/>
      <c r="K132" s="804"/>
      <c r="L132" s="803"/>
      <c r="N132" s="1139">
        <f t="shared" si="4"/>
        <v>-10103982</v>
      </c>
      <c r="P132" s="908">
        <f t="shared" si="8"/>
        <v>10103982</v>
      </c>
    </row>
    <row r="133" spans="1:16">
      <c r="A133" s="792" t="s">
        <v>1851</v>
      </c>
      <c r="B133" s="792" t="s">
        <v>1850</v>
      </c>
      <c r="C133" s="1102">
        <v>-206261</v>
      </c>
      <c r="D133" s="1074">
        <v>-206261</v>
      </c>
      <c r="E133" s="1101">
        <f t="shared" si="7"/>
        <v>0</v>
      </c>
      <c r="F133" s="600"/>
      <c r="G133" s="1099" t="s">
        <v>1993</v>
      </c>
      <c r="H133" s="1100" t="s">
        <v>1994</v>
      </c>
      <c r="I133" s="1102">
        <v>-206261</v>
      </c>
      <c r="J133" s="601"/>
      <c r="K133" s="804"/>
      <c r="L133" s="803"/>
      <c r="N133" s="1139">
        <f t="shared" si="4"/>
        <v>-206261</v>
      </c>
      <c r="P133" s="908">
        <f t="shared" si="8"/>
        <v>206261</v>
      </c>
    </row>
    <row r="134" spans="1:16">
      <c r="A134" s="792" t="s">
        <v>1853</v>
      </c>
      <c r="B134" s="792" t="s">
        <v>1852</v>
      </c>
      <c r="C134" s="1102">
        <v>-134918</v>
      </c>
      <c r="D134" s="1074">
        <v>-134918</v>
      </c>
      <c r="E134" s="1101">
        <f t="shared" si="7"/>
        <v>0</v>
      </c>
      <c r="F134" s="600"/>
      <c r="G134" s="1099" t="s">
        <v>1995</v>
      </c>
      <c r="H134" s="1100" t="s">
        <v>1996</v>
      </c>
      <c r="I134" s="1102">
        <v>-134918</v>
      </c>
      <c r="J134" s="601"/>
      <c r="K134" s="804"/>
      <c r="L134" s="803"/>
      <c r="N134" s="1139">
        <f t="shared" si="4"/>
        <v>-134918</v>
      </c>
      <c r="P134" s="908">
        <f t="shared" si="8"/>
        <v>134918</v>
      </c>
    </row>
    <row r="135" spans="1:16">
      <c r="A135" s="792" t="s">
        <v>1855</v>
      </c>
      <c r="B135" s="792" t="s">
        <v>1854</v>
      </c>
      <c r="C135" s="1102">
        <v>-18330</v>
      </c>
      <c r="D135" s="1074">
        <v>-18330</v>
      </c>
      <c r="E135" s="1101">
        <f t="shared" si="7"/>
        <v>0</v>
      </c>
      <c r="F135" s="600"/>
      <c r="G135" s="1099" t="s">
        <v>1995</v>
      </c>
      <c r="H135" s="1100" t="s">
        <v>1996</v>
      </c>
      <c r="I135" s="1102">
        <v>-18330</v>
      </c>
      <c r="J135" s="601"/>
      <c r="K135" s="804"/>
      <c r="L135" s="803"/>
      <c r="N135" s="1139">
        <f t="shared" si="4"/>
        <v>-18330</v>
      </c>
      <c r="P135" s="908">
        <f t="shared" si="8"/>
        <v>18330</v>
      </c>
    </row>
    <row r="136" spans="1:16">
      <c r="A136" s="792" t="s">
        <v>1857</v>
      </c>
      <c r="B136" s="792" t="s">
        <v>1856</v>
      </c>
      <c r="C136" s="1102">
        <v>-38159</v>
      </c>
      <c r="D136" s="1074">
        <v>-38159</v>
      </c>
      <c r="E136" s="1101">
        <f t="shared" si="7"/>
        <v>0</v>
      </c>
      <c r="F136" s="600"/>
      <c r="G136" s="1099" t="s">
        <v>1995</v>
      </c>
      <c r="H136" s="1100" t="s">
        <v>1996</v>
      </c>
      <c r="I136" s="1102">
        <v>-38159</v>
      </c>
      <c r="J136" s="601"/>
      <c r="K136" s="804"/>
      <c r="L136" s="803"/>
      <c r="N136" s="1139">
        <f t="shared" ref="N136:N154" si="9">ROUND(C136,0)</f>
        <v>-38159</v>
      </c>
      <c r="P136" s="908">
        <f t="shared" si="8"/>
        <v>38159</v>
      </c>
    </row>
    <row r="137" spans="1:16">
      <c r="A137" s="792" t="s">
        <v>1857</v>
      </c>
      <c r="B137" s="792" t="s">
        <v>1858</v>
      </c>
      <c r="C137" s="1102">
        <v>-7005</v>
      </c>
      <c r="D137" s="1074">
        <v>-7005</v>
      </c>
      <c r="E137" s="1101">
        <f t="shared" si="7"/>
        <v>0</v>
      </c>
      <c r="F137" s="600"/>
      <c r="G137" s="1099" t="s">
        <v>1995</v>
      </c>
      <c r="H137" s="1100" t="s">
        <v>1996</v>
      </c>
      <c r="I137" s="1102">
        <v>-7005</v>
      </c>
      <c r="J137" s="601"/>
      <c r="K137" s="804"/>
      <c r="L137" s="803"/>
      <c r="N137" s="1139">
        <f t="shared" si="9"/>
        <v>-7005</v>
      </c>
      <c r="P137" s="908">
        <f t="shared" si="8"/>
        <v>7005</v>
      </c>
    </row>
    <row r="138" spans="1:16">
      <c r="A138" s="792" t="s">
        <v>1860</v>
      </c>
      <c r="B138" s="792" t="s">
        <v>1859</v>
      </c>
      <c r="C138" s="1102">
        <v>-4931429</v>
      </c>
      <c r="D138" s="1074">
        <v>-4931429</v>
      </c>
      <c r="E138" s="1101">
        <f t="shared" si="7"/>
        <v>0</v>
      </c>
      <c r="F138" s="600"/>
      <c r="G138" s="1099" t="s">
        <v>1995</v>
      </c>
      <c r="H138" s="1100" t="s">
        <v>1996</v>
      </c>
      <c r="I138" s="1102">
        <v>-4931429</v>
      </c>
      <c r="J138" s="601"/>
      <c r="K138" s="804"/>
      <c r="L138" s="803"/>
      <c r="N138" s="1139">
        <f t="shared" si="9"/>
        <v>-4931429</v>
      </c>
      <c r="P138" s="908">
        <f t="shared" si="8"/>
        <v>4931429</v>
      </c>
    </row>
    <row r="139" spans="1:16">
      <c r="A139" s="792" t="s">
        <v>1862</v>
      </c>
      <c r="B139" s="792" t="s">
        <v>1861</v>
      </c>
      <c r="C139" s="1102">
        <v>-1948040</v>
      </c>
      <c r="D139" s="1074">
        <v>-1948040</v>
      </c>
      <c r="E139" s="1101">
        <f t="shared" si="7"/>
        <v>0</v>
      </c>
      <c r="F139" s="600"/>
      <c r="G139" s="1099" t="s">
        <v>1995</v>
      </c>
      <c r="H139" s="1100" t="s">
        <v>1996</v>
      </c>
      <c r="I139" s="1102">
        <v>-1948040</v>
      </c>
      <c r="J139" s="601"/>
      <c r="K139" s="804"/>
      <c r="L139" s="803"/>
      <c r="N139" s="1139">
        <f t="shared" si="9"/>
        <v>-1948040</v>
      </c>
      <c r="P139" s="908">
        <f t="shared" si="8"/>
        <v>1948040</v>
      </c>
    </row>
    <row r="140" spans="1:16">
      <c r="A140" s="792" t="s">
        <v>1864</v>
      </c>
      <c r="B140" s="792" t="s">
        <v>1863</v>
      </c>
      <c r="C140" s="1102">
        <v>-623162</v>
      </c>
      <c r="D140" s="1074">
        <v>-623162</v>
      </c>
      <c r="E140" s="1101">
        <f t="shared" si="7"/>
        <v>0</v>
      </c>
      <c r="F140" s="600"/>
      <c r="G140" s="1099" t="s">
        <v>1995</v>
      </c>
      <c r="H140" s="1100" t="s">
        <v>1996</v>
      </c>
      <c r="I140" s="1102">
        <v>-623162</v>
      </c>
      <c r="J140" s="601"/>
      <c r="K140" s="804"/>
      <c r="L140" s="803"/>
      <c r="N140" s="1139">
        <f t="shared" si="9"/>
        <v>-623162</v>
      </c>
      <c r="P140" s="908">
        <f t="shared" si="8"/>
        <v>623162</v>
      </c>
    </row>
    <row r="141" spans="1:16">
      <c r="A141" s="792" t="s">
        <v>1866</v>
      </c>
      <c r="B141" s="792" t="s">
        <v>1865</v>
      </c>
      <c r="C141" s="1102">
        <v>-589750</v>
      </c>
      <c r="D141" s="1074">
        <v>-589750</v>
      </c>
      <c r="E141" s="1101">
        <f t="shared" si="7"/>
        <v>0</v>
      </c>
      <c r="F141" s="600"/>
      <c r="G141" s="1099" t="s">
        <v>1995</v>
      </c>
      <c r="H141" s="1100" t="s">
        <v>1996</v>
      </c>
      <c r="I141" s="1102">
        <v>-589750</v>
      </c>
      <c r="J141" s="601"/>
      <c r="K141" s="804"/>
      <c r="L141" s="803"/>
      <c r="N141" s="1139">
        <f t="shared" si="9"/>
        <v>-589750</v>
      </c>
      <c r="P141" s="908">
        <f t="shared" si="8"/>
        <v>589750</v>
      </c>
    </row>
    <row r="142" spans="1:16">
      <c r="A142" s="792" t="s">
        <v>1868</v>
      </c>
      <c r="B142" s="792" t="s">
        <v>1867</v>
      </c>
      <c r="C142" s="1102">
        <v>-1232741</v>
      </c>
      <c r="D142" s="1074">
        <v>-1232741</v>
      </c>
      <c r="E142" s="1101">
        <f t="shared" si="7"/>
        <v>0</v>
      </c>
      <c r="F142" s="600"/>
      <c r="G142" s="1099" t="s">
        <v>1995</v>
      </c>
      <c r="H142" s="1100" t="s">
        <v>1996</v>
      </c>
      <c r="I142" s="1102">
        <v>-1232741</v>
      </c>
      <c r="J142" s="601"/>
      <c r="K142" s="804"/>
      <c r="L142" s="803"/>
      <c r="N142" s="1139">
        <f t="shared" si="9"/>
        <v>-1232741</v>
      </c>
      <c r="P142" s="908">
        <f t="shared" si="8"/>
        <v>1232741</v>
      </c>
    </row>
    <row r="143" spans="1:16">
      <c r="A143" s="792" t="s">
        <v>1870</v>
      </c>
      <c r="B143" s="792" t="s">
        <v>1869</v>
      </c>
      <c r="C143" s="1102">
        <v>-347972</v>
      </c>
      <c r="D143" s="1074">
        <v>-347972</v>
      </c>
      <c r="E143" s="1101">
        <f t="shared" si="7"/>
        <v>0</v>
      </c>
      <c r="F143" s="600"/>
      <c r="G143" s="1099" t="s">
        <v>1995</v>
      </c>
      <c r="H143" s="1100" t="s">
        <v>1996</v>
      </c>
      <c r="I143" s="1102">
        <v>-347972</v>
      </c>
      <c r="J143" s="601"/>
      <c r="K143" s="804"/>
      <c r="L143" s="803"/>
      <c r="N143" s="1139">
        <f t="shared" si="9"/>
        <v>-347972</v>
      </c>
      <c r="P143" s="908">
        <f t="shared" si="8"/>
        <v>347972</v>
      </c>
    </row>
    <row r="144" spans="1:16">
      <c r="A144" s="792" t="s">
        <v>1872</v>
      </c>
      <c r="B144" s="792" t="s">
        <v>1871</v>
      </c>
      <c r="C144" s="1102">
        <v>-1105706</v>
      </c>
      <c r="D144" s="1074">
        <v>-1105706</v>
      </c>
      <c r="E144" s="1101">
        <f t="shared" si="7"/>
        <v>0</v>
      </c>
      <c r="F144" s="600"/>
      <c r="G144" s="1099" t="s">
        <v>1995</v>
      </c>
      <c r="H144" s="1100" t="s">
        <v>1996</v>
      </c>
      <c r="I144" s="1102">
        <v>-1105706</v>
      </c>
      <c r="J144" s="601"/>
      <c r="K144" s="804"/>
      <c r="L144" s="803"/>
      <c r="N144" s="1139">
        <f t="shared" si="9"/>
        <v>-1105706</v>
      </c>
      <c r="P144" s="908">
        <f t="shared" si="8"/>
        <v>1105706</v>
      </c>
    </row>
    <row r="145" spans="1:16">
      <c r="A145" s="792" t="s">
        <v>1874</v>
      </c>
      <c r="B145" s="792" t="s">
        <v>1873</v>
      </c>
      <c r="C145" s="1102">
        <v>-647674</v>
      </c>
      <c r="D145" s="1074">
        <v>-647674</v>
      </c>
      <c r="E145" s="1101">
        <f t="shared" si="7"/>
        <v>0</v>
      </c>
      <c r="F145" s="600"/>
      <c r="G145" s="1099" t="s">
        <v>1995</v>
      </c>
      <c r="H145" s="1100" t="s">
        <v>1996</v>
      </c>
      <c r="I145" s="1102">
        <v>-647674</v>
      </c>
      <c r="J145" s="601"/>
      <c r="K145" s="804"/>
      <c r="L145" s="803"/>
      <c r="N145" s="1139">
        <f t="shared" si="9"/>
        <v>-647674</v>
      </c>
      <c r="P145" s="908">
        <f t="shared" si="8"/>
        <v>647674</v>
      </c>
    </row>
    <row r="146" spans="1:16">
      <c r="A146" s="792" t="s">
        <v>1876</v>
      </c>
      <c r="B146" s="792" t="s">
        <v>1875</v>
      </c>
      <c r="C146" s="1102">
        <v>-3630601</v>
      </c>
      <c r="D146" s="1074">
        <v>-3630601</v>
      </c>
      <c r="E146" s="1101">
        <f t="shared" si="7"/>
        <v>0</v>
      </c>
      <c r="F146" s="600"/>
      <c r="G146" s="1099" t="s">
        <v>1995</v>
      </c>
      <c r="H146" s="1100" t="s">
        <v>1996</v>
      </c>
      <c r="I146" s="1102">
        <v>-3630601</v>
      </c>
      <c r="J146" s="601"/>
      <c r="K146" s="804"/>
      <c r="L146" s="803"/>
      <c r="N146" s="1139">
        <f t="shared" si="9"/>
        <v>-3630601</v>
      </c>
      <c r="P146" s="908">
        <f t="shared" si="8"/>
        <v>3630601</v>
      </c>
    </row>
    <row r="147" spans="1:16">
      <c r="A147" s="792" t="s">
        <v>1878</v>
      </c>
      <c r="B147" s="792" t="s">
        <v>1877</v>
      </c>
      <c r="C147" s="1102">
        <v>-13</v>
      </c>
      <c r="D147" s="1074">
        <v>-13</v>
      </c>
      <c r="E147" s="1101">
        <f t="shared" si="7"/>
        <v>0</v>
      </c>
      <c r="F147" s="600"/>
      <c r="G147" s="1099" t="s">
        <v>1995</v>
      </c>
      <c r="H147" s="1100" t="s">
        <v>1996</v>
      </c>
      <c r="I147" s="1102">
        <v>-13</v>
      </c>
      <c r="J147" s="601"/>
      <c r="K147" s="804"/>
      <c r="L147" s="803"/>
      <c r="N147" s="1139">
        <f t="shared" si="9"/>
        <v>-13</v>
      </c>
      <c r="P147" s="908">
        <f t="shared" si="8"/>
        <v>13</v>
      </c>
    </row>
    <row r="148" spans="1:16">
      <c r="A148" s="792" t="s">
        <v>1882</v>
      </c>
      <c r="B148" s="792" t="s">
        <v>1881</v>
      </c>
      <c r="C148" s="1102">
        <v>-123047</v>
      </c>
      <c r="D148" s="1074">
        <v>-123047</v>
      </c>
      <c r="E148" s="1101">
        <f t="shared" si="7"/>
        <v>0</v>
      </c>
      <c r="F148" s="600"/>
      <c r="G148" s="1099" t="s">
        <v>1995</v>
      </c>
      <c r="H148" s="1100" t="s">
        <v>1996</v>
      </c>
      <c r="I148" s="1102">
        <v>-123047</v>
      </c>
      <c r="J148" s="601"/>
      <c r="K148" s="804"/>
      <c r="L148" s="803"/>
      <c r="N148" s="1139">
        <f t="shared" si="9"/>
        <v>-123047</v>
      </c>
      <c r="P148" s="908">
        <f t="shared" si="8"/>
        <v>123047</v>
      </c>
    </row>
    <row r="149" spans="1:16">
      <c r="A149" s="792" t="s">
        <v>1884</v>
      </c>
      <c r="B149" s="792" t="s">
        <v>1883</v>
      </c>
      <c r="C149" s="1102">
        <v>-283340</v>
      </c>
      <c r="D149" s="1074">
        <v>-283340</v>
      </c>
      <c r="E149" s="1101">
        <f t="shared" si="7"/>
        <v>0</v>
      </c>
      <c r="F149" s="600"/>
      <c r="G149" s="1099" t="s">
        <v>1995</v>
      </c>
      <c r="H149" s="1100" t="s">
        <v>1996</v>
      </c>
      <c r="I149" s="1102">
        <v>-283340</v>
      </c>
      <c r="J149" s="601"/>
      <c r="K149" s="804"/>
      <c r="L149" s="803"/>
      <c r="N149" s="1139">
        <f t="shared" si="9"/>
        <v>-283340</v>
      </c>
      <c r="P149" s="908">
        <f t="shared" si="8"/>
        <v>283340</v>
      </c>
    </row>
    <row r="150" spans="1:16">
      <c r="A150" s="792" t="s">
        <v>1886</v>
      </c>
      <c r="B150" s="792" t="s">
        <v>1885</v>
      </c>
      <c r="C150" s="1102">
        <v>-1586019</v>
      </c>
      <c r="D150" s="1074">
        <v>-1586019</v>
      </c>
      <c r="E150" s="1101">
        <f t="shared" si="7"/>
        <v>0</v>
      </c>
      <c r="F150" s="600"/>
      <c r="G150" s="1099" t="s">
        <v>1995</v>
      </c>
      <c r="H150" s="1100" t="s">
        <v>1996</v>
      </c>
      <c r="I150" s="1102">
        <v>-1586019</v>
      </c>
      <c r="J150" s="601"/>
      <c r="K150" s="804"/>
      <c r="L150" s="803"/>
      <c r="N150" s="1139">
        <f t="shared" si="9"/>
        <v>-1586019</v>
      </c>
      <c r="P150" s="908">
        <f t="shared" si="8"/>
        <v>1586019</v>
      </c>
    </row>
    <row r="151" spans="1:16">
      <c r="A151" s="792" t="s">
        <v>1889</v>
      </c>
      <c r="B151" s="792" t="s">
        <v>1887</v>
      </c>
      <c r="C151" s="1102">
        <v>-17907</v>
      </c>
      <c r="D151" s="1074">
        <v>-17907</v>
      </c>
      <c r="E151" s="1101">
        <f t="shared" si="7"/>
        <v>0</v>
      </c>
      <c r="F151" s="600"/>
      <c r="G151" s="793" t="s">
        <v>1997</v>
      </c>
      <c r="H151" s="1100" t="s">
        <v>1998</v>
      </c>
      <c r="I151" s="1102">
        <v>-17907</v>
      </c>
      <c r="J151" s="601"/>
      <c r="K151" s="804"/>
      <c r="L151" s="803"/>
      <c r="N151" s="1139">
        <f t="shared" si="9"/>
        <v>-17907</v>
      </c>
      <c r="P151" s="908">
        <f t="shared" si="8"/>
        <v>17907</v>
      </c>
    </row>
    <row r="152" spans="1:16">
      <c r="A152" s="792" t="s">
        <v>1890</v>
      </c>
      <c r="B152" s="792" t="s">
        <v>1888</v>
      </c>
      <c r="C152" s="1102">
        <v>-3283732</v>
      </c>
      <c r="D152" s="1074">
        <v>-3283732</v>
      </c>
      <c r="E152" s="1101">
        <f t="shared" si="7"/>
        <v>0</v>
      </c>
      <c r="F152" s="600"/>
      <c r="G152" s="793" t="s">
        <v>1997</v>
      </c>
      <c r="H152" s="1100" t="s">
        <v>1998</v>
      </c>
      <c r="I152" s="1102">
        <v>-3283732</v>
      </c>
      <c r="J152" s="601"/>
      <c r="K152" s="804"/>
      <c r="L152" s="803"/>
      <c r="N152" s="1139">
        <f t="shared" si="9"/>
        <v>-3283732</v>
      </c>
      <c r="P152" s="908">
        <f t="shared" si="8"/>
        <v>3283732</v>
      </c>
    </row>
    <row r="153" spans="1:16">
      <c r="A153" s="800"/>
      <c r="B153" s="801"/>
      <c r="C153" s="1102">
        <v>0</v>
      </c>
      <c r="D153" s="1074"/>
      <c r="E153" s="803"/>
      <c r="F153" s="600"/>
      <c r="G153" s="804"/>
      <c r="H153" s="804"/>
      <c r="I153" s="1109"/>
      <c r="J153" s="601"/>
      <c r="K153" s="804"/>
      <c r="L153" s="803"/>
      <c r="N153" s="1139">
        <f t="shared" si="9"/>
        <v>0</v>
      </c>
      <c r="P153" s="908">
        <f t="shared" si="8"/>
        <v>0</v>
      </c>
    </row>
    <row r="154" spans="1:16">
      <c r="A154" s="805" t="s">
        <v>1330</v>
      </c>
      <c r="B154" s="792"/>
      <c r="C154" s="1103">
        <f>SUM(C110:C152)</f>
        <v>66479073</v>
      </c>
      <c r="D154" s="1105">
        <f>SUM(D110:D152)</f>
        <v>66479073</v>
      </c>
      <c r="E154" s="792"/>
      <c r="F154" s="21"/>
      <c r="G154" s="793"/>
      <c r="H154" s="793"/>
      <c r="I154" s="1105">
        <f>SUM(I110:I152)</f>
        <v>66479073</v>
      </c>
      <c r="K154" s="793"/>
      <c r="L154" s="793"/>
      <c r="N154" s="1139">
        <f t="shared" si="9"/>
        <v>66479073</v>
      </c>
      <c r="P154" s="908">
        <f t="shared" si="8"/>
        <v>-66479073</v>
      </c>
    </row>
    <row r="155" spans="1:16">
      <c r="A155" s="792"/>
      <c r="B155" s="792"/>
      <c r="C155" s="792"/>
      <c r="D155" s="792"/>
      <c r="E155" s="792"/>
      <c r="F155" s="21"/>
      <c r="G155" s="793"/>
      <c r="H155" s="793"/>
      <c r="I155" s="793"/>
      <c r="K155" s="793"/>
      <c r="L155" s="793"/>
    </row>
    <row r="157" spans="1:16">
      <c r="B157" s="418" t="s">
        <v>509</v>
      </c>
      <c r="C157" s="908"/>
      <c r="L157" s="247" t="s">
        <v>101</v>
      </c>
    </row>
    <row r="158" spans="1:16">
      <c r="A158" s="71">
        <v>1</v>
      </c>
      <c r="B158" s="379" t="s">
        <v>1331</v>
      </c>
    </row>
    <row r="159" spans="1:16">
      <c r="A159" s="71">
        <v>2</v>
      </c>
      <c r="B159" s="69" t="s">
        <v>1332</v>
      </c>
    </row>
    <row r="160" spans="1:16">
      <c r="A160" s="71">
        <v>3</v>
      </c>
      <c r="B160" s="71" t="str">
        <f>'14 SHE'!B27</f>
        <v>A "Not Applicable," “N/A,” "NONE," or "NlL" phrase should be indicated in the schedules or sheets that do not apply or are not suitable to the Company. </v>
      </c>
    </row>
    <row r="161" spans="1:2">
      <c r="A161" s="71">
        <v>4</v>
      </c>
      <c r="B161" s="71" t="str">
        <f>'14 SHE'!B28</f>
        <v>Any schedule not in accordance with the prescribed format, wrong data entry, missing details, information, and incomplete information/s shall be subject to penalties as specified under CL 2014-15.</v>
      </c>
    </row>
    <row r="162" spans="1:2">
      <c r="A162" s="71"/>
      <c r="B162" s="71"/>
    </row>
  </sheetData>
  <mergeCells count="7">
    <mergeCell ref="A1:L1"/>
    <mergeCell ref="A2:L2"/>
    <mergeCell ref="E3:E4"/>
    <mergeCell ref="A3:A4"/>
    <mergeCell ref="B3:B4"/>
    <mergeCell ref="G3:I3"/>
    <mergeCell ref="K3:L3"/>
  </mergeCells>
  <hyperlinks>
    <hyperlink ref="L157" location="'CONTENTS'!A1" display="CONTENTS!A1" xr:uid="{706F2270-BB36-4839-A2D2-A5D5C6E72771}"/>
  </hyperlinks>
  <pageMargins left="0.7" right="0.7" top="0.75" bottom="0.75" header="0.3" footer="0.3"/>
  <customProperties>
    <customPr name="_pios_id" r:id="rId1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DBB-6E1F-498F-ADB8-C74F16A00BB4}">
  <sheetPr codeName="Sheet23">
    <tabColor theme="9" tint="0.39997558519241921"/>
  </sheetPr>
  <dimension ref="A1:M115"/>
  <sheetViews>
    <sheetView zoomScale="85" zoomScaleNormal="85" workbookViewId="0">
      <pane ySplit="3" topLeftCell="A56" activePane="bottomLeft" state="frozen"/>
      <selection pane="bottomLeft" activeCell="K86" sqref="K86"/>
    </sheetView>
  </sheetViews>
  <sheetFormatPr defaultColWidth="8.85546875" defaultRowHeight="12.75"/>
  <cols>
    <col min="1" max="1" width="3.140625" style="242" customWidth="1"/>
    <col min="2" max="4" width="3.140625" style="237" customWidth="1"/>
    <col min="5" max="5" width="5.28515625" style="237" customWidth="1"/>
    <col min="6" max="6" width="55" style="237" customWidth="1"/>
    <col min="7" max="13" width="18.85546875" style="215" customWidth="1"/>
    <col min="14" max="14" width="8.85546875" style="45"/>
    <col min="15" max="17" width="3" style="45" customWidth="1"/>
    <col min="18" max="16384" width="8.85546875" style="45"/>
  </cols>
  <sheetData>
    <row r="1" spans="1:13" s="23" customFormat="1" ht="30" customHeight="1">
      <c r="A1" s="1228" t="s">
        <v>1999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</row>
    <row r="2" spans="1:13" s="67" customFormat="1" ht="23.25" customHeight="1" thickBot="1">
      <c r="A2" s="1524" t="s">
        <v>1333</v>
      </c>
      <c r="B2" s="1525"/>
      <c r="C2" s="1525"/>
      <c r="D2" s="1525"/>
      <c r="E2" s="1525"/>
      <c r="F2" s="1525"/>
      <c r="G2" s="1525"/>
      <c r="H2" s="1525"/>
      <c r="I2" s="1525"/>
      <c r="J2" s="1525"/>
      <c r="K2" s="1525"/>
      <c r="L2" s="1525"/>
      <c r="M2" s="1525"/>
    </row>
    <row r="3" spans="1:13" ht="26.25" thickBot="1">
      <c r="A3" s="1526"/>
      <c r="B3" s="1527"/>
      <c r="C3" s="1527"/>
      <c r="D3" s="1527"/>
      <c r="E3" s="1527"/>
      <c r="F3" s="1528"/>
      <c r="G3" s="806" t="s">
        <v>778</v>
      </c>
      <c r="H3" s="807" t="s">
        <v>777</v>
      </c>
      <c r="I3" s="807" t="s">
        <v>1334</v>
      </c>
      <c r="J3" s="807" t="s">
        <v>1335</v>
      </c>
      <c r="K3" s="807" t="s">
        <v>1336</v>
      </c>
      <c r="L3" s="807" t="s">
        <v>1337</v>
      </c>
      <c r="M3" s="808" t="s">
        <v>643</v>
      </c>
    </row>
    <row r="4" spans="1:13">
      <c r="A4" s="216" t="s">
        <v>1338</v>
      </c>
      <c r="B4" s="217"/>
      <c r="C4" s="217"/>
      <c r="D4" s="217"/>
      <c r="E4" s="218"/>
      <c r="F4" s="219"/>
      <c r="G4" s="220">
        <f>SUM(G5,G27,G48)</f>
        <v>77234763.927482799</v>
      </c>
      <c r="H4" s="809">
        <f t="shared" ref="H4:L4" si="0">SUM(H5,H27,H48)</f>
        <v>0</v>
      </c>
      <c r="I4" s="809">
        <f t="shared" si="0"/>
        <v>104337778.24812464</v>
      </c>
      <c r="J4" s="809">
        <f>SUM(G4:I4)</f>
        <v>181572542.17560744</v>
      </c>
      <c r="K4" s="809">
        <f t="shared" si="0"/>
        <v>0</v>
      </c>
      <c r="L4" s="809">
        <f t="shared" si="0"/>
        <v>16785781.7995</v>
      </c>
      <c r="M4" s="221">
        <f>SUM(J4:L4)</f>
        <v>198358323.97510743</v>
      </c>
    </row>
    <row r="5" spans="1:13">
      <c r="A5" s="222"/>
      <c r="B5" s="810" t="s">
        <v>1339</v>
      </c>
      <c r="C5" s="810"/>
      <c r="D5" s="810"/>
      <c r="E5" s="810"/>
      <c r="F5" s="810"/>
      <c r="G5" s="811">
        <f>SUM(G6,G18,G21:G25)</f>
        <v>0</v>
      </c>
      <c r="H5" s="812">
        <f t="shared" ref="H5:L5" si="1">SUM(H6,H18,H21:H25)</f>
        <v>0</v>
      </c>
      <c r="I5" s="812">
        <f t="shared" si="1"/>
        <v>0</v>
      </c>
      <c r="J5" s="812">
        <f t="shared" ref="J5:J25" si="2">SUM(G5:I5)</f>
        <v>0</v>
      </c>
      <c r="K5" s="812">
        <f t="shared" si="1"/>
        <v>0</v>
      </c>
      <c r="L5" s="812">
        <f t="shared" si="1"/>
        <v>0</v>
      </c>
      <c r="M5" s="223">
        <f t="shared" ref="M5:M25" si="3">SUM(J5:L5)</f>
        <v>0</v>
      </c>
    </row>
    <row r="6" spans="1:13">
      <c r="A6" s="224"/>
      <c r="B6" s="813"/>
      <c r="C6" s="814" t="s">
        <v>1340</v>
      </c>
      <c r="D6" s="814"/>
      <c r="E6" s="815"/>
      <c r="F6" s="816"/>
      <c r="G6" s="817">
        <f>SUM(G7,G12,G17)</f>
        <v>0</v>
      </c>
      <c r="H6" s="262">
        <f t="shared" ref="H6:I6" si="4">SUM(H7,H12,H17)</f>
        <v>0</v>
      </c>
      <c r="I6" s="817">
        <f t="shared" si="4"/>
        <v>0</v>
      </c>
      <c r="J6" s="818">
        <f t="shared" si="2"/>
        <v>0</v>
      </c>
      <c r="K6" s="818">
        <f t="shared" ref="K6:L6" si="5">SUM(K7,K12,K17)</f>
        <v>0</v>
      </c>
      <c r="L6" s="818">
        <f t="shared" si="5"/>
        <v>0</v>
      </c>
      <c r="M6" s="225">
        <f t="shared" si="3"/>
        <v>0</v>
      </c>
    </row>
    <row r="7" spans="1:13">
      <c r="A7" s="226"/>
      <c r="B7" s="819"/>
      <c r="C7" s="819"/>
      <c r="D7" s="819" t="s">
        <v>1341</v>
      </c>
      <c r="E7" s="815"/>
      <c r="F7" s="816"/>
      <c r="G7" s="811">
        <f>SUM(G8:G11)</f>
        <v>0</v>
      </c>
      <c r="H7" s="812">
        <f t="shared" ref="H7:L7" si="6">SUM(H8:H11)</f>
        <v>0</v>
      </c>
      <c r="I7" s="812">
        <f t="shared" si="6"/>
        <v>0</v>
      </c>
      <c r="J7" s="812">
        <f t="shared" si="2"/>
        <v>0</v>
      </c>
      <c r="K7" s="812">
        <f t="shared" si="6"/>
        <v>0</v>
      </c>
      <c r="L7" s="812">
        <f t="shared" si="6"/>
        <v>0</v>
      </c>
      <c r="M7" s="223">
        <f t="shared" si="3"/>
        <v>0</v>
      </c>
    </row>
    <row r="8" spans="1:13">
      <c r="A8" s="226" t="s">
        <v>1342</v>
      </c>
      <c r="B8" s="819"/>
      <c r="C8" s="819"/>
      <c r="D8" s="819"/>
      <c r="E8" s="819" t="s">
        <v>1343</v>
      </c>
      <c r="F8" s="820"/>
      <c r="G8" s="811"/>
      <c r="H8" s="812"/>
      <c r="I8" s="812"/>
      <c r="J8" s="812">
        <f t="shared" si="2"/>
        <v>0</v>
      </c>
      <c r="K8" s="812"/>
      <c r="L8" s="812"/>
      <c r="M8" s="223">
        <f t="shared" si="3"/>
        <v>0</v>
      </c>
    </row>
    <row r="9" spans="1:13">
      <c r="A9" s="226"/>
      <c r="B9" s="819"/>
      <c r="C9" s="819"/>
      <c r="D9" s="819"/>
      <c r="E9" s="819" t="s">
        <v>1344</v>
      </c>
      <c r="F9" s="820"/>
      <c r="G9" s="811"/>
      <c r="H9" s="812"/>
      <c r="I9" s="812"/>
      <c r="J9" s="812">
        <f t="shared" si="2"/>
        <v>0</v>
      </c>
      <c r="K9" s="812"/>
      <c r="L9" s="812"/>
      <c r="M9" s="223">
        <f t="shared" si="3"/>
        <v>0</v>
      </c>
    </row>
    <row r="10" spans="1:13">
      <c r="A10" s="226"/>
      <c r="B10" s="819"/>
      <c r="C10" s="819"/>
      <c r="D10" s="819"/>
      <c r="E10" s="819" t="s">
        <v>1345</v>
      </c>
      <c r="F10" s="820"/>
      <c r="G10" s="811"/>
      <c r="H10" s="812"/>
      <c r="I10" s="812"/>
      <c r="J10" s="812">
        <f t="shared" si="2"/>
        <v>0</v>
      </c>
      <c r="K10" s="812"/>
      <c r="L10" s="812"/>
      <c r="M10" s="223">
        <f t="shared" si="3"/>
        <v>0</v>
      </c>
    </row>
    <row r="11" spans="1:13">
      <c r="A11" s="226"/>
      <c r="B11" s="819"/>
      <c r="C11" s="819"/>
      <c r="D11" s="819"/>
      <c r="E11" s="819" t="s">
        <v>1346</v>
      </c>
      <c r="F11" s="820"/>
      <c r="G11" s="811"/>
      <c r="H11" s="812"/>
      <c r="I11" s="812"/>
      <c r="J11" s="812">
        <f t="shared" si="2"/>
        <v>0</v>
      </c>
      <c r="K11" s="812"/>
      <c r="L11" s="812"/>
      <c r="M11" s="223">
        <f t="shared" si="3"/>
        <v>0</v>
      </c>
    </row>
    <row r="12" spans="1:13">
      <c r="A12" s="226"/>
      <c r="B12" s="819"/>
      <c r="C12" s="819"/>
      <c r="D12" s="819" t="s">
        <v>1347</v>
      </c>
      <c r="E12" s="819"/>
      <c r="F12" s="820"/>
      <c r="G12" s="811">
        <f>SUM(G13:G16)</f>
        <v>0</v>
      </c>
      <c r="H12" s="812">
        <f t="shared" ref="H12:L12" si="7">SUM(H13:H16)</f>
        <v>0</v>
      </c>
      <c r="I12" s="812">
        <f t="shared" si="7"/>
        <v>0</v>
      </c>
      <c r="J12" s="812">
        <f t="shared" si="2"/>
        <v>0</v>
      </c>
      <c r="K12" s="812">
        <f t="shared" si="7"/>
        <v>0</v>
      </c>
      <c r="L12" s="812">
        <f t="shared" si="7"/>
        <v>0</v>
      </c>
      <c r="M12" s="223">
        <f t="shared" si="3"/>
        <v>0</v>
      </c>
    </row>
    <row r="13" spans="1:13">
      <c r="A13" s="227"/>
      <c r="B13" s="815"/>
      <c r="C13" s="815"/>
      <c r="D13" s="815"/>
      <c r="E13" s="819" t="s">
        <v>1348</v>
      </c>
      <c r="F13" s="816"/>
      <c r="G13" s="811"/>
      <c r="H13" s="812"/>
      <c r="I13" s="812"/>
      <c r="J13" s="812">
        <f t="shared" si="2"/>
        <v>0</v>
      </c>
      <c r="K13" s="812"/>
      <c r="L13" s="812"/>
      <c r="M13" s="223">
        <f t="shared" si="3"/>
        <v>0</v>
      </c>
    </row>
    <row r="14" spans="1:13">
      <c r="A14" s="227"/>
      <c r="B14" s="815"/>
      <c r="C14" s="815"/>
      <c r="D14" s="815"/>
      <c r="E14" s="819" t="s">
        <v>1349</v>
      </c>
      <c r="F14" s="816"/>
      <c r="G14" s="811"/>
      <c r="H14" s="812"/>
      <c r="I14" s="812"/>
      <c r="J14" s="812">
        <f t="shared" si="2"/>
        <v>0</v>
      </c>
      <c r="K14" s="812"/>
      <c r="L14" s="812"/>
      <c r="M14" s="223">
        <f t="shared" si="3"/>
        <v>0</v>
      </c>
    </row>
    <row r="15" spans="1:13">
      <c r="A15" s="227"/>
      <c r="B15" s="815"/>
      <c r="C15" s="815"/>
      <c r="D15" s="815"/>
      <c r="E15" s="819" t="s">
        <v>1350</v>
      </c>
      <c r="F15" s="816"/>
      <c r="G15" s="811"/>
      <c r="H15" s="812"/>
      <c r="I15" s="812"/>
      <c r="J15" s="812">
        <f t="shared" si="2"/>
        <v>0</v>
      </c>
      <c r="K15" s="812"/>
      <c r="L15" s="812"/>
      <c r="M15" s="223">
        <f t="shared" si="3"/>
        <v>0</v>
      </c>
    </row>
    <row r="16" spans="1:13">
      <c r="A16" s="227"/>
      <c r="B16" s="815"/>
      <c r="C16" s="815"/>
      <c r="D16" s="815"/>
      <c r="E16" s="819" t="s">
        <v>1351</v>
      </c>
      <c r="F16" s="816"/>
      <c r="G16" s="811"/>
      <c r="H16" s="812"/>
      <c r="I16" s="812"/>
      <c r="J16" s="812">
        <f t="shared" si="2"/>
        <v>0</v>
      </c>
      <c r="K16" s="812"/>
      <c r="L16" s="812"/>
      <c r="M16" s="223">
        <f t="shared" si="3"/>
        <v>0</v>
      </c>
    </row>
    <row r="17" spans="1:13">
      <c r="A17" s="228"/>
      <c r="B17" s="821"/>
      <c r="C17" s="821"/>
      <c r="D17" s="814" t="s">
        <v>1352</v>
      </c>
      <c r="E17" s="819"/>
      <c r="F17" s="822"/>
      <c r="G17" s="811"/>
      <c r="H17" s="812"/>
      <c r="I17" s="812"/>
      <c r="J17" s="812">
        <f t="shared" si="2"/>
        <v>0</v>
      </c>
      <c r="K17" s="812"/>
      <c r="L17" s="812"/>
      <c r="M17" s="223">
        <f t="shared" si="3"/>
        <v>0</v>
      </c>
    </row>
    <row r="18" spans="1:13">
      <c r="A18" s="227"/>
      <c r="B18" s="823"/>
      <c r="C18" s="814" t="s">
        <v>1353</v>
      </c>
      <c r="D18" s="823"/>
      <c r="E18" s="815"/>
      <c r="F18" s="816"/>
      <c r="G18" s="811">
        <f>SUM(G19:G20)</f>
        <v>0</v>
      </c>
      <c r="H18" s="812">
        <f t="shared" ref="H18:L18" si="8">SUM(H19:H20)</f>
        <v>0</v>
      </c>
      <c r="I18" s="812">
        <f t="shared" si="8"/>
        <v>0</v>
      </c>
      <c r="J18" s="812">
        <f t="shared" si="2"/>
        <v>0</v>
      </c>
      <c r="K18" s="812">
        <f t="shared" si="8"/>
        <v>0</v>
      </c>
      <c r="L18" s="812">
        <f t="shared" si="8"/>
        <v>0</v>
      </c>
      <c r="M18" s="223">
        <f t="shared" si="3"/>
        <v>0</v>
      </c>
    </row>
    <row r="19" spans="1:13">
      <c r="A19" s="227"/>
      <c r="B19" s="821"/>
      <c r="C19" s="821"/>
      <c r="D19" s="814" t="s">
        <v>1354</v>
      </c>
      <c r="E19" s="815"/>
      <c r="F19" s="816"/>
      <c r="G19" s="811"/>
      <c r="H19" s="812"/>
      <c r="I19" s="812"/>
      <c r="J19" s="812">
        <f t="shared" si="2"/>
        <v>0</v>
      </c>
      <c r="K19" s="812"/>
      <c r="L19" s="812"/>
      <c r="M19" s="223">
        <f t="shared" si="3"/>
        <v>0</v>
      </c>
    </row>
    <row r="20" spans="1:13">
      <c r="A20" s="227"/>
      <c r="B20" s="821"/>
      <c r="C20" s="821"/>
      <c r="D20" s="814" t="s">
        <v>1355</v>
      </c>
      <c r="E20" s="815"/>
      <c r="F20" s="816"/>
      <c r="G20" s="811"/>
      <c r="H20" s="812"/>
      <c r="I20" s="812"/>
      <c r="J20" s="812">
        <f t="shared" si="2"/>
        <v>0</v>
      </c>
      <c r="K20" s="812"/>
      <c r="L20" s="812"/>
      <c r="M20" s="223">
        <f t="shared" si="3"/>
        <v>0</v>
      </c>
    </row>
    <row r="21" spans="1:13">
      <c r="A21" s="227"/>
      <c r="B21" s="815"/>
      <c r="C21" s="814" t="s">
        <v>1356</v>
      </c>
      <c r="D21" s="823"/>
      <c r="E21" s="815"/>
      <c r="F21" s="816"/>
      <c r="G21" s="811"/>
      <c r="H21" s="812"/>
      <c r="I21" s="812"/>
      <c r="J21" s="812">
        <f t="shared" si="2"/>
        <v>0</v>
      </c>
      <c r="K21" s="812"/>
      <c r="L21" s="812"/>
      <c r="M21" s="223">
        <f t="shared" si="3"/>
        <v>0</v>
      </c>
    </row>
    <row r="22" spans="1:13">
      <c r="A22" s="227"/>
      <c r="B22" s="815"/>
      <c r="C22" s="814" t="s">
        <v>1357</v>
      </c>
      <c r="D22" s="823"/>
      <c r="E22" s="814"/>
      <c r="F22" s="820"/>
      <c r="G22" s="811"/>
      <c r="H22" s="812"/>
      <c r="I22" s="812"/>
      <c r="J22" s="812">
        <f t="shared" si="2"/>
        <v>0</v>
      </c>
      <c r="K22" s="812"/>
      <c r="L22" s="812"/>
      <c r="M22" s="223">
        <f t="shared" si="3"/>
        <v>0</v>
      </c>
    </row>
    <row r="23" spans="1:13">
      <c r="A23" s="227"/>
      <c r="B23" s="815"/>
      <c r="C23" s="814" t="s">
        <v>1358</v>
      </c>
      <c r="D23" s="823"/>
      <c r="E23" s="814"/>
      <c r="F23" s="820"/>
      <c r="G23" s="811"/>
      <c r="H23" s="812"/>
      <c r="I23" s="812"/>
      <c r="J23" s="812">
        <f t="shared" si="2"/>
        <v>0</v>
      </c>
      <c r="K23" s="812"/>
      <c r="L23" s="812"/>
      <c r="M23" s="223">
        <f t="shared" si="3"/>
        <v>0</v>
      </c>
    </row>
    <row r="24" spans="1:13">
      <c r="A24" s="227"/>
      <c r="B24" s="815"/>
      <c r="C24" s="814" t="s">
        <v>1359</v>
      </c>
      <c r="D24" s="823"/>
      <c r="E24" s="814"/>
      <c r="F24" s="820"/>
      <c r="G24" s="811"/>
      <c r="H24" s="812"/>
      <c r="I24" s="812"/>
      <c r="J24" s="812">
        <f t="shared" si="2"/>
        <v>0</v>
      </c>
      <c r="K24" s="812"/>
      <c r="L24" s="812"/>
      <c r="M24" s="223">
        <f t="shared" si="3"/>
        <v>0</v>
      </c>
    </row>
    <row r="25" spans="1:13">
      <c r="A25" s="227"/>
      <c r="B25" s="815"/>
      <c r="C25" s="814" t="s">
        <v>1360</v>
      </c>
      <c r="D25" s="823"/>
      <c r="E25" s="814"/>
      <c r="F25" s="820"/>
      <c r="G25" s="811"/>
      <c r="H25" s="812"/>
      <c r="I25" s="812"/>
      <c r="J25" s="812">
        <f t="shared" si="2"/>
        <v>0</v>
      </c>
      <c r="K25" s="812"/>
      <c r="L25" s="812"/>
      <c r="M25" s="223">
        <f t="shared" si="3"/>
        <v>0</v>
      </c>
    </row>
    <row r="26" spans="1:13">
      <c r="A26" s="226"/>
      <c r="B26" s="819"/>
      <c r="C26" s="819"/>
      <c r="D26" s="819"/>
      <c r="E26" s="814"/>
      <c r="F26" s="820"/>
      <c r="G26" s="811"/>
      <c r="H26" s="812"/>
      <c r="I26" s="812"/>
      <c r="J26" s="812"/>
      <c r="K26" s="812"/>
      <c r="L26" s="812"/>
      <c r="M26" s="223"/>
    </row>
    <row r="27" spans="1:13">
      <c r="A27" s="227"/>
      <c r="B27" s="824" t="s">
        <v>1361</v>
      </c>
      <c r="C27" s="825"/>
      <c r="D27" s="825"/>
      <c r="E27" s="814"/>
      <c r="F27" s="820"/>
      <c r="G27" s="811">
        <v>77234763.927482799</v>
      </c>
      <c r="H27" s="812">
        <f t="shared" ref="H27:K27" si="9">SUM(H28,H40,H43:H47)</f>
        <v>0</v>
      </c>
      <c r="I27" s="812">
        <v>104337778.24812464</v>
      </c>
      <c r="J27" s="812">
        <f t="shared" ref="J27:J48" si="10">SUM(G27:I27)</f>
        <v>181572542.17560744</v>
      </c>
      <c r="K27" s="812">
        <f t="shared" si="9"/>
        <v>0</v>
      </c>
      <c r="L27" s="812">
        <v>16785781.7995</v>
      </c>
      <c r="M27" s="223">
        <f t="shared" ref="M27:M48" si="11">SUM(J27:L27)</f>
        <v>198358323.97510743</v>
      </c>
    </row>
    <row r="28" spans="1:13">
      <c r="A28" s="227"/>
      <c r="B28" s="813"/>
      <c r="C28" s="814" t="s">
        <v>1362</v>
      </c>
      <c r="D28" s="814"/>
      <c r="E28" s="815"/>
      <c r="F28" s="816"/>
      <c r="G28" s="811">
        <v>0</v>
      </c>
      <c r="H28" s="812">
        <f t="shared" ref="H28:K28" si="12">SUM(H29,H34,H39)</f>
        <v>0</v>
      </c>
      <c r="I28" s="812">
        <v>0</v>
      </c>
      <c r="J28" s="812">
        <f t="shared" si="10"/>
        <v>0</v>
      </c>
      <c r="K28" s="812">
        <f t="shared" si="12"/>
        <v>0</v>
      </c>
      <c r="L28" s="812">
        <v>0</v>
      </c>
      <c r="M28" s="223">
        <f t="shared" si="11"/>
        <v>0</v>
      </c>
    </row>
    <row r="29" spans="1:13">
      <c r="A29" s="226"/>
      <c r="B29" s="819"/>
      <c r="C29" s="819"/>
      <c r="D29" s="819" t="s">
        <v>1341</v>
      </c>
      <c r="E29" s="815"/>
      <c r="F29" s="816"/>
      <c r="G29" s="811">
        <v>0</v>
      </c>
      <c r="H29" s="812">
        <f t="shared" ref="H29:K29" si="13">SUM(H30:H33)</f>
        <v>0</v>
      </c>
      <c r="I29" s="812">
        <v>0</v>
      </c>
      <c r="J29" s="812">
        <f t="shared" si="10"/>
        <v>0</v>
      </c>
      <c r="K29" s="812">
        <f t="shared" si="13"/>
        <v>0</v>
      </c>
      <c r="L29" s="812">
        <v>0</v>
      </c>
      <c r="M29" s="223">
        <f t="shared" si="11"/>
        <v>0</v>
      </c>
    </row>
    <row r="30" spans="1:13">
      <c r="A30" s="226"/>
      <c r="B30" s="819"/>
      <c r="C30" s="819"/>
      <c r="D30" s="819"/>
      <c r="E30" s="819" t="s">
        <v>1343</v>
      </c>
      <c r="F30" s="820"/>
      <c r="G30" s="811"/>
      <c r="H30" s="812"/>
      <c r="I30" s="812"/>
      <c r="J30" s="812">
        <f t="shared" si="10"/>
        <v>0</v>
      </c>
      <c r="K30" s="812"/>
      <c r="L30" s="812"/>
      <c r="M30" s="223">
        <f t="shared" si="11"/>
        <v>0</v>
      </c>
    </row>
    <row r="31" spans="1:13">
      <c r="A31" s="226"/>
      <c r="B31" s="819"/>
      <c r="C31" s="819"/>
      <c r="D31" s="819"/>
      <c r="E31" s="819" t="s">
        <v>1344</v>
      </c>
      <c r="F31" s="820"/>
      <c r="G31" s="811"/>
      <c r="H31" s="812"/>
      <c r="I31" s="812"/>
      <c r="J31" s="812">
        <f t="shared" si="10"/>
        <v>0</v>
      </c>
      <c r="K31" s="812"/>
      <c r="L31" s="812"/>
      <c r="M31" s="223">
        <f t="shared" si="11"/>
        <v>0</v>
      </c>
    </row>
    <row r="32" spans="1:13">
      <c r="A32" s="226"/>
      <c r="B32" s="819"/>
      <c r="C32" s="819"/>
      <c r="D32" s="819"/>
      <c r="E32" s="819" t="s">
        <v>1345</v>
      </c>
      <c r="F32" s="820"/>
      <c r="G32" s="811"/>
      <c r="H32" s="812"/>
      <c r="I32" s="812"/>
      <c r="J32" s="812">
        <f t="shared" si="10"/>
        <v>0</v>
      </c>
      <c r="K32" s="812"/>
      <c r="L32" s="812"/>
      <c r="M32" s="223">
        <f t="shared" si="11"/>
        <v>0</v>
      </c>
    </row>
    <row r="33" spans="1:13">
      <c r="A33" s="226"/>
      <c r="B33" s="819"/>
      <c r="C33" s="819"/>
      <c r="D33" s="819"/>
      <c r="E33" s="819" t="s">
        <v>1346</v>
      </c>
      <c r="F33" s="820"/>
      <c r="G33" s="811"/>
      <c r="H33" s="812"/>
      <c r="I33" s="812"/>
      <c r="J33" s="812">
        <f t="shared" si="10"/>
        <v>0</v>
      </c>
      <c r="K33" s="812"/>
      <c r="L33" s="812"/>
      <c r="M33" s="223">
        <f t="shared" si="11"/>
        <v>0</v>
      </c>
    </row>
    <row r="34" spans="1:13">
      <c r="A34" s="226"/>
      <c r="B34" s="819"/>
      <c r="C34" s="819"/>
      <c r="D34" s="819" t="s">
        <v>1363</v>
      </c>
      <c r="E34" s="819"/>
      <c r="F34" s="820"/>
      <c r="G34" s="811">
        <v>0</v>
      </c>
      <c r="H34" s="812">
        <f t="shared" ref="H34:K34" si="14">SUM(H35:H38)</f>
        <v>0</v>
      </c>
      <c r="I34" s="812">
        <v>0</v>
      </c>
      <c r="J34" s="812">
        <f t="shared" si="10"/>
        <v>0</v>
      </c>
      <c r="K34" s="812">
        <f t="shared" si="14"/>
        <v>0</v>
      </c>
      <c r="L34" s="812">
        <v>0</v>
      </c>
      <c r="M34" s="223">
        <f t="shared" si="11"/>
        <v>0</v>
      </c>
    </row>
    <row r="35" spans="1:13">
      <c r="A35" s="227"/>
      <c r="B35" s="815"/>
      <c r="C35" s="815"/>
      <c r="D35" s="815"/>
      <c r="E35" s="819" t="s">
        <v>1348</v>
      </c>
      <c r="F35" s="816"/>
      <c r="G35" s="811"/>
      <c r="H35" s="812"/>
      <c r="I35" s="812"/>
      <c r="J35" s="812">
        <f t="shared" si="10"/>
        <v>0</v>
      </c>
      <c r="K35" s="812"/>
      <c r="L35" s="812"/>
      <c r="M35" s="223">
        <f t="shared" si="11"/>
        <v>0</v>
      </c>
    </row>
    <row r="36" spans="1:13">
      <c r="A36" s="227"/>
      <c r="B36" s="815"/>
      <c r="C36" s="815"/>
      <c r="D36" s="815"/>
      <c r="E36" s="819" t="s">
        <v>1349</v>
      </c>
      <c r="F36" s="816"/>
      <c r="G36" s="811"/>
      <c r="H36" s="812"/>
      <c r="I36" s="812"/>
      <c r="J36" s="812">
        <f t="shared" si="10"/>
        <v>0</v>
      </c>
      <c r="K36" s="812"/>
      <c r="L36" s="812"/>
      <c r="M36" s="223">
        <f t="shared" si="11"/>
        <v>0</v>
      </c>
    </row>
    <row r="37" spans="1:13">
      <c r="A37" s="227"/>
      <c r="B37" s="815"/>
      <c r="C37" s="815"/>
      <c r="D37" s="815"/>
      <c r="E37" s="819" t="s">
        <v>1350</v>
      </c>
      <c r="F37" s="816"/>
      <c r="G37" s="811"/>
      <c r="H37" s="812"/>
      <c r="I37" s="812"/>
      <c r="J37" s="812">
        <f t="shared" si="10"/>
        <v>0</v>
      </c>
      <c r="K37" s="812"/>
      <c r="L37" s="812"/>
      <c r="M37" s="223">
        <f t="shared" si="11"/>
        <v>0</v>
      </c>
    </row>
    <row r="38" spans="1:13">
      <c r="A38" s="227"/>
      <c r="B38" s="815"/>
      <c r="C38" s="815"/>
      <c r="D38" s="815"/>
      <c r="E38" s="819" t="s">
        <v>1351</v>
      </c>
      <c r="F38" s="816"/>
      <c r="G38" s="811"/>
      <c r="H38" s="812"/>
      <c r="I38" s="812"/>
      <c r="J38" s="812">
        <f t="shared" si="10"/>
        <v>0</v>
      </c>
      <c r="K38" s="812"/>
      <c r="L38" s="812"/>
      <c r="M38" s="223">
        <f t="shared" si="11"/>
        <v>0</v>
      </c>
    </row>
    <row r="39" spans="1:13">
      <c r="A39" s="229"/>
      <c r="B39" s="826"/>
      <c r="C39" s="821"/>
      <c r="D39" s="814" t="s">
        <v>1352</v>
      </c>
      <c r="E39" s="819"/>
      <c r="F39" s="822"/>
      <c r="G39" s="811"/>
      <c r="H39" s="812"/>
      <c r="I39" s="812"/>
      <c r="J39" s="812">
        <f t="shared" si="10"/>
        <v>0</v>
      </c>
      <c r="K39" s="812"/>
      <c r="L39" s="812"/>
      <c r="M39" s="223">
        <f t="shared" si="11"/>
        <v>0</v>
      </c>
    </row>
    <row r="40" spans="1:13">
      <c r="A40" s="227"/>
      <c r="B40" s="823"/>
      <c r="C40" s="814" t="s">
        <v>1364</v>
      </c>
      <c r="D40" s="823"/>
      <c r="E40" s="815"/>
      <c r="F40" s="816"/>
      <c r="G40" s="811">
        <v>0</v>
      </c>
      <c r="H40" s="812">
        <f t="shared" ref="H40:K40" si="15">SUM(H41:H42)</f>
        <v>0</v>
      </c>
      <c r="I40" s="812">
        <v>0</v>
      </c>
      <c r="J40" s="812">
        <f t="shared" si="10"/>
        <v>0</v>
      </c>
      <c r="K40" s="812">
        <f t="shared" si="15"/>
        <v>0</v>
      </c>
      <c r="L40" s="812">
        <v>0</v>
      </c>
      <c r="M40" s="223">
        <f t="shared" si="11"/>
        <v>0</v>
      </c>
    </row>
    <row r="41" spans="1:13">
      <c r="A41" s="227"/>
      <c r="B41" s="821"/>
      <c r="C41" s="821"/>
      <c r="D41" s="814" t="s">
        <v>1354</v>
      </c>
      <c r="E41" s="815"/>
      <c r="F41" s="816"/>
      <c r="G41" s="811"/>
      <c r="H41" s="812"/>
      <c r="I41" s="812"/>
      <c r="J41" s="812">
        <f t="shared" si="10"/>
        <v>0</v>
      </c>
      <c r="K41" s="812"/>
      <c r="L41" s="812"/>
      <c r="M41" s="223">
        <f t="shared" si="11"/>
        <v>0</v>
      </c>
    </row>
    <row r="42" spans="1:13">
      <c r="A42" s="227"/>
      <c r="B42" s="821"/>
      <c r="C42" s="821"/>
      <c r="D42" s="814" t="s">
        <v>1355</v>
      </c>
      <c r="E42" s="815"/>
      <c r="F42" s="816"/>
      <c r="G42" s="811"/>
      <c r="H42" s="812"/>
      <c r="I42" s="812"/>
      <c r="J42" s="812">
        <f t="shared" si="10"/>
        <v>0</v>
      </c>
      <c r="K42" s="812"/>
      <c r="L42" s="812"/>
      <c r="M42" s="223">
        <f t="shared" si="11"/>
        <v>0</v>
      </c>
    </row>
    <row r="43" spans="1:13">
      <c r="A43" s="227"/>
      <c r="B43" s="815"/>
      <c r="C43" s="814" t="s">
        <v>1365</v>
      </c>
      <c r="D43" s="823"/>
      <c r="E43" s="815"/>
      <c r="F43" s="816"/>
      <c r="G43" s="811">
        <v>52731532.600000001</v>
      </c>
      <c r="H43" s="812"/>
      <c r="I43" s="812">
        <v>99236758.949999988</v>
      </c>
      <c r="J43" s="812">
        <f t="shared" si="10"/>
        <v>151968291.54999998</v>
      </c>
      <c r="K43" s="812"/>
      <c r="L43" s="812"/>
      <c r="M43" s="223">
        <f t="shared" si="11"/>
        <v>151968291.54999998</v>
      </c>
    </row>
    <row r="44" spans="1:13">
      <c r="A44" s="227"/>
      <c r="B44" s="815"/>
      <c r="C44" s="814" t="s">
        <v>1357</v>
      </c>
      <c r="D44" s="823"/>
      <c r="E44" s="814"/>
      <c r="F44" s="820"/>
      <c r="G44" s="811"/>
      <c r="H44" s="812"/>
      <c r="I44" s="812"/>
      <c r="J44" s="812">
        <f t="shared" si="10"/>
        <v>0</v>
      </c>
      <c r="K44" s="812"/>
      <c r="L44" s="812">
        <v>16785781.7995</v>
      </c>
      <c r="M44" s="223">
        <f t="shared" si="11"/>
        <v>16785781.7995</v>
      </c>
    </row>
    <row r="45" spans="1:13">
      <c r="A45" s="227"/>
      <c r="B45" s="815"/>
      <c r="C45" s="814" t="s">
        <v>1358</v>
      </c>
      <c r="D45" s="823"/>
      <c r="E45" s="814"/>
      <c r="F45" s="820"/>
      <c r="G45" s="811">
        <v>24503231.327482801</v>
      </c>
      <c r="H45" s="812"/>
      <c r="I45" s="812">
        <v>5101019.2981246496</v>
      </c>
      <c r="J45" s="812">
        <f t="shared" si="10"/>
        <v>29604250.62560745</v>
      </c>
      <c r="K45" s="812"/>
      <c r="L45" s="812"/>
      <c r="M45" s="223">
        <f t="shared" si="11"/>
        <v>29604250.62560745</v>
      </c>
    </row>
    <row r="46" spans="1:13">
      <c r="A46" s="227"/>
      <c r="B46" s="815"/>
      <c r="C46" s="814" t="s">
        <v>1359</v>
      </c>
      <c r="D46" s="823"/>
      <c r="E46" s="814"/>
      <c r="F46" s="820"/>
      <c r="G46" s="811"/>
      <c r="H46" s="812"/>
      <c r="I46" s="812"/>
      <c r="J46" s="812">
        <f t="shared" si="10"/>
        <v>0</v>
      </c>
      <c r="K46" s="812"/>
      <c r="L46" s="812"/>
      <c r="M46" s="223">
        <f t="shared" si="11"/>
        <v>0</v>
      </c>
    </row>
    <row r="47" spans="1:13">
      <c r="A47" s="227"/>
      <c r="B47" s="815"/>
      <c r="C47" s="814" t="s">
        <v>1360</v>
      </c>
      <c r="D47" s="823"/>
      <c r="E47" s="814"/>
      <c r="F47" s="820"/>
      <c r="G47" s="811"/>
      <c r="H47" s="812"/>
      <c r="I47" s="812"/>
      <c r="J47" s="812">
        <f t="shared" si="10"/>
        <v>0</v>
      </c>
      <c r="K47" s="812"/>
      <c r="L47" s="812"/>
      <c r="M47" s="223">
        <f t="shared" si="11"/>
        <v>0</v>
      </c>
    </row>
    <row r="48" spans="1:13">
      <c r="A48" s="222"/>
      <c r="B48" s="824" t="s">
        <v>1366</v>
      </c>
      <c r="C48" s="827"/>
      <c r="D48" s="827"/>
      <c r="E48" s="814"/>
      <c r="F48" s="820"/>
      <c r="G48" s="828"/>
      <c r="H48" s="829"/>
      <c r="I48" s="829"/>
      <c r="J48" s="829">
        <f t="shared" si="10"/>
        <v>0</v>
      </c>
      <c r="K48" s="829"/>
      <c r="L48" s="829"/>
      <c r="M48" s="230">
        <f t="shared" si="11"/>
        <v>0</v>
      </c>
    </row>
    <row r="49" spans="1:13">
      <c r="A49" s="231"/>
      <c r="B49" s="830"/>
      <c r="C49" s="830"/>
      <c r="D49" s="830"/>
      <c r="E49" s="819"/>
      <c r="F49" s="816"/>
      <c r="G49" s="828"/>
      <c r="H49" s="829"/>
      <c r="I49" s="829"/>
      <c r="J49" s="829"/>
      <c r="K49" s="829"/>
      <c r="L49" s="829"/>
      <c r="M49" s="230"/>
    </row>
    <row r="50" spans="1:13">
      <c r="A50" s="232" t="s">
        <v>1367</v>
      </c>
      <c r="B50" s="831"/>
      <c r="C50" s="831"/>
      <c r="D50" s="831"/>
      <c r="E50" s="832"/>
      <c r="F50" s="833"/>
      <c r="G50" s="834">
        <f>SUM(G51,G63)</f>
        <v>216007449.70000002</v>
      </c>
      <c r="H50" s="835">
        <f t="shared" ref="H50:L50" si="16">SUM(H51,H63)</f>
        <v>0</v>
      </c>
      <c r="I50" s="835">
        <f t="shared" si="16"/>
        <v>20958022.940000001</v>
      </c>
      <c r="J50" s="836">
        <f t="shared" ref="J50:J65" si="17">SUM(G50:I50)</f>
        <v>236965472.64000002</v>
      </c>
      <c r="K50" s="835">
        <f t="shared" si="16"/>
        <v>0</v>
      </c>
      <c r="L50" s="835">
        <f t="shared" si="16"/>
        <v>0</v>
      </c>
      <c r="M50" s="233">
        <f t="shared" ref="M50:M65" si="18">SUM(J50:L50)</f>
        <v>236965472.64000002</v>
      </c>
    </row>
    <row r="51" spans="1:13">
      <c r="A51" s="234"/>
      <c r="B51" s="810" t="s">
        <v>1368</v>
      </c>
      <c r="C51" s="810"/>
      <c r="D51" s="810"/>
      <c r="E51" s="814"/>
      <c r="F51" s="820"/>
      <c r="G51" s="837">
        <f>SUM(G52,G57,G62)</f>
        <v>203360783.71000001</v>
      </c>
      <c r="H51" s="838">
        <f t="shared" ref="H51:L51" si="19">SUM(H52,H57,H62)</f>
        <v>0</v>
      </c>
      <c r="I51" s="838">
        <f t="shared" si="19"/>
        <v>0</v>
      </c>
      <c r="J51" s="838">
        <f t="shared" si="17"/>
        <v>203360783.71000001</v>
      </c>
      <c r="K51" s="838">
        <f t="shared" si="19"/>
        <v>0</v>
      </c>
      <c r="L51" s="838">
        <f t="shared" si="19"/>
        <v>0</v>
      </c>
      <c r="M51" s="359">
        <f t="shared" si="18"/>
        <v>203360783.71000001</v>
      </c>
    </row>
    <row r="52" spans="1:13">
      <c r="A52" s="224"/>
      <c r="B52" s="813"/>
      <c r="C52" s="819" t="s">
        <v>1369</v>
      </c>
      <c r="D52" s="815"/>
      <c r="E52" s="815"/>
      <c r="F52" s="816"/>
      <c r="G52" s="837">
        <f>SUM(G53:G56)</f>
        <v>203360783.71000001</v>
      </c>
      <c r="H52" s="838">
        <f t="shared" ref="H52:L52" si="20">SUM(H53:H56)</f>
        <v>0</v>
      </c>
      <c r="I52" s="838">
        <f t="shared" si="20"/>
        <v>0</v>
      </c>
      <c r="J52" s="838">
        <f t="shared" si="17"/>
        <v>203360783.71000001</v>
      </c>
      <c r="K52" s="838">
        <f t="shared" si="20"/>
        <v>0</v>
      </c>
      <c r="L52" s="838">
        <f t="shared" si="20"/>
        <v>0</v>
      </c>
      <c r="M52" s="359">
        <f t="shared" si="18"/>
        <v>203360783.71000001</v>
      </c>
    </row>
    <row r="53" spans="1:13">
      <c r="A53" s="226"/>
      <c r="B53" s="819"/>
      <c r="C53" s="819"/>
      <c r="D53" s="819" t="s">
        <v>1370</v>
      </c>
      <c r="E53" s="815"/>
      <c r="F53" s="820"/>
      <c r="G53" s="837">
        <v>203360783.71000001</v>
      </c>
      <c r="H53" s="838"/>
      <c r="I53" s="838"/>
      <c r="J53" s="838">
        <f t="shared" si="17"/>
        <v>203360783.71000001</v>
      </c>
      <c r="K53" s="838"/>
      <c r="L53" s="838"/>
      <c r="M53" s="359">
        <f t="shared" si="18"/>
        <v>203360783.71000001</v>
      </c>
    </row>
    <row r="54" spans="1:13">
      <c r="A54" s="226"/>
      <c r="B54" s="819"/>
      <c r="C54" s="819"/>
      <c r="D54" s="819" t="s">
        <v>1371</v>
      </c>
      <c r="E54" s="815"/>
      <c r="F54" s="820"/>
      <c r="G54" s="837"/>
      <c r="H54" s="838"/>
      <c r="I54" s="838"/>
      <c r="J54" s="838">
        <f t="shared" si="17"/>
        <v>0</v>
      </c>
      <c r="K54" s="838"/>
      <c r="L54" s="838"/>
      <c r="M54" s="359">
        <f t="shared" si="18"/>
        <v>0</v>
      </c>
    </row>
    <row r="55" spans="1:13">
      <c r="A55" s="226"/>
      <c r="B55" s="819"/>
      <c r="C55" s="819"/>
      <c r="D55" s="819" t="s">
        <v>1372</v>
      </c>
      <c r="E55" s="815"/>
      <c r="F55" s="820"/>
      <c r="G55" s="837"/>
      <c r="H55" s="838"/>
      <c r="I55" s="838"/>
      <c r="J55" s="838">
        <f t="shared" si="17"/>
        <v>0</v>
      </c>
      <c r="K55" s="838"/>
      <c r="L55" s="838"/>
      <c r="M55" s="359">
        <f t="shared" si="18"/>
        <v>0</v>
      </c>
    </row>
    <row r="56" spans="1:13">
      <c r="A56" s="226"/>
      <c r="B56" s="819"/>
      <c r="C56" s="819"/>
      <c r="D56" s="819" t="s">
        <v>1373</v>
      </c>
      <c r="E56" s="815"/>
      <c r="F56" s="820"/>
      <c r="G56" s="839"/>
      <c r="H56" s="840"/>
      <c r="I56" s="840"/>
      <c r="J56" s="840">
        <f t="shared" si="17"/>
        <v>0</v>
      </c>
      <c r="K56" s="840"/>
      <c r="L56" s="840"/>
      <c r="M56" s="235">
        <f t="shared" si="18"/>
        <v>0</v>
      </c>
    </row>
    <row r="57" spans="1:13">
      <c r="A57" s="226"/>
      <c r="B57" s="819"/>
      <c r="C57" s="819" t="s">
        <v>1374</v>
      </c>
      <c r="D57" s="819"/>
      <c r="E57" s="819"/>
      <c r="F57" s="820"/>
      <c r="G57" s="817">
        <f>SUM(G58:G61)</f>
        <v>0</v>
      </c>
      <c r="H57" s="818">
        <f t="shared" ref="H57:L57" si="21">SUM(H58:H61)</f>
        <v>0</v>
      </c>
      <c r="I57" s="818">
        <f t="shared" si="21"/>
        <v>0</v>
      </c>
      <c r="J57" s="818">
        <f t="shared" si="17"/>
        <v>0</v>
      </c>
      <c r="K57" s="818">
        <f t="shared" si="21"/>
        <v>0</v>
      </c>
      <c r="L57" s="818">
        <f t="shared" si="21"/>
        <v>0</v>
      </c>
      <c r="M57" s="225">
        <f t="shared" si="18"/>
        <v>0</v>
      </c>
    </row>
    <row r="58" spans="1:13">
      <c r="A58" s="227"/>
      <c r="B58" s="815"/>
      <c r="C58" s="815"/>
      <c r="D58" s="815" t="s">
        <v>1375</v>
      </c>
      <c r="E58" s="819"/>
      <c r="F58" s="816"/>
      <c r="G58" s="817"/>
      <c r="H58" s="818"/>
      <c r="I58" s="818"/>
      <c r="J58" s="818">
        <f t="shared" si="17"/>
        <v>0</v>
      </c>
      <c r="K58" s="818"/>
      <c r="L58" s="818"/>
      <c r="M58" s="225">
        <f t="shared" si="18"/>
        <v>0</v>
      </c>
    </row>
    <row r="59" spans="1:13">
      <c r="A59" s="227"/>
      <c r="B59" s="815"/>
      <c r="C59" s="815"/>
      <c r="D59" s="815" t="s">
        <v>1376</v>
      </c>
      <c r="E59" s="819"/>
      <c r="F59" s="816"/>
      <c r="G59" s="817"/>
      <c r="H59" s="818"/>
      <c r="I59" s="818"/>
      <c r="J59" s="818">
        <f t="shared" si="17"/>
        <v>0</v>
      </c>
      <c r="K59" s="818"/>
      <c r="L59" s="818"/>
      <c r="M59" s="225">
        <f t="shared" si="18"/>
        <v>0</v>
      </c>
    </row>
    <row r="60" spans="1:13">
      <c r="A60" s="227"/>
      <c r="B60" s="815"/>
      <c r="C60" s="815"/>
      <c r="D60" s="815" t="s">
        <v>1377</v>
      </c>
      <c r="E60" s="819"/>
      <c r="F60" s="816"/>
      <c r="G60" s="817"/>
      <c r="H60" s="818"/>
      <c r="I60" s="818"/>
      <c r="J60" s="818">
        <f t="shared" si="17"/>
        <v>0</v>
      </c>
      <c r="K60" s="818"/>
      <c r="L60" s="818"/>
      <c r="M60" s="225">
        <f t="shared" si="18"/>
        <v>0</v>
      </c>
    </row>
    <row r="61" spans="1:13">
      <c r="A61" s="227"/>
      <c r="B61" s="815"/>
      <c r="C61" s="815"/>
      <c r="D61" s="815" t="s">
        <v>1378</v>
      </c>
      <c r="E61" s="819"/>
      <c r="F61" s="816"/>
      <c r="G61" s="817"/>
      <c r="H61" s="818"/>
      <c r="I61" s="818"/>
      <c r="J61" s="818">
        <f t="shared" si="17"/>
        <v>0</v>
      </c>
      <c r="K61" s="818"/>
      <c r="L61" s="818"/>
      <c r="M61" s="225">
        <f t="shared" si="18"/>
        <v>0</v>
      </c>
    </row>
    <row r="62" spans="1:13">
      <c r="A62" s="227"/>
      <c r="B62" s="815"/>
      <c r="C62" s="814" t="s">
        <v>1379</v>
      </c>
      <c r="D62" s="814"/>
      <c r="E62" s="819"/>
      <c r="F62" s="822"/>
      <c r="G62" s="817"/>
      <c r="H62" s="818"/>
      <c r="I62" s="818"/>
      <c r="J62" s="818">
        <f t="shared" si="17"/>
        <v>0</v>
      </c>
      <c r="K62" s="818"/>
      <c r="L62" s="818"/>
      <c r="M62" s="225">
        <f t="shared" si="18"/>
        <v>0</v>
      </c>
    </row>
    <row r="63" spans="1:13">
      <c r="A63" s="236"/>
      <c r="B63" s="810" t="s">
        <v>1380</v>
      </c>
      <c r="C63" s="823"/>
      <c r="D63" s="823"/>
      <c r="E63" s="815"/>
      <c r="F63" s="816"/>
      <c r="G63" s="1112">
        <f>SUM(G64:G65)</f>
        <v>12646665.989999998</v>
      </c>
      <c r="H63" s="1113">
        <f t="shared" ref="H63:L63" si="22">SUM(H64:H65)</f>
        <v>0</v>
      </c>
      <c r="I63" s="1113">
        <f t="shared" si="22"/>
        <v>20958022.940000001</v>
      </c>
      <c r="J63" s="1113">
        <f t="shared" si="17"/>
        <v>33604688.93</v>
      </c>
      <c r="K63" s="1113">
        <f t="shared" si="22"/>
        <v>0</v>
      </c>
      <c r="L63" s="1113">
        <f t="shared" si="22"/>
        <v>0</v>
      </c>
      <c r="M63" s="1114">
        <f t="shared" si="18"/>
        <v>33604688.93</v>
      </c>
    </row>
    <row r="64" spans="1:13">
      <c r="A64" s="227"/>
      <c r="B64" s="821"/>
      <c r="C64" s="814" t="s">
        <v>1381</v>
      </c>
      <c r="D64" s="821"/>
      <c r="E64" s="815"/>
      <c r="F64" s="816"/>
      <c r="G64" s="1115">
        <v>12646665.989999998</v>
      </c>
      <c r="H64" s="1116"/>
      <c r="I64" s="1116">
        <v>20958022.940000001</v>
      </c>
      <c r="J64" s="1116">
        <f t="shared" si="17"/>
        <v>33604688.93</v>
      </c>
      <c r="K64" s="1116"/>
      <c r="L64" s="1116"/>
      <c r="M64" s="1117">
        <f t="shared" si="18"/>
        <v>33604688.93</v>
      </c>
    </row>
    <row r="65" spans="1:13">
      <c r="A65" s="227"/>
      <c r="B65" s="821"/>
      <c r="C65" s="814" t="s">
        <v>1382</v>
      </c>
      <c r="D65" s="821"/>
      <c r="E65" s="815"/>
      <c r="F65" s="816"/>
      <c r="G65" s="1115"/>
      <c r="H65" s="1116"/>
      <c r="I65" s="1116"/>
      <c r="J65" s="1116">
        <f t="shared" si="17"/>
        <v>0</v>
      </c>
      <c r="K65" s="1116"/>
      <c r="L65" s="1116"/>
      <c r="M65" s="1117">
        <f t="shared" si="18"/>
        <v>0</v>
      </c>
    </row>
    <row r="66" spans="1:13">
      <c r="A66" s="227"/>
      <c r="B66" s="824"/>
      <c r="C66" s="814"/>
      <c r="D66" s="821"/>
      <c r="E66" s="815"/>
      <c r="F66" s="816"/>
      <c r="G66" s="1115"/>
      <c r="H66" s="1118"/>
      <c r="I66" s="1116"/>
      <c r="J66" s="1116"/>
      <c r="K66" s="1116"/>
      <c r="L66" s="1116"/>
      <c r="M66" s="1117"/>
    </row>
    <row r="67" spans="1:13">
      <c r="A67" s="232" t="s">
        <v>1383</v>
      </c>
      <c r="B67" s="831"/>
      <c r="C67" s="831"/>
      <c r="D67" s="831"/>
      <c r="E67" s="832"/>
      <c r="F67" s="833"/>
      <c r="G67" s="1119">
        <f>SUM(G68:G70)</f>
        <v>0</v>
      </c>
      <c r="H67" s="1120">
        <f t="shared" ref="H67:I67" si="23">SUM(H68:H70)</f>
        <v>0</v>
      </c>
      <c r="I67" s="1121">
        <f t="shared" si="23"/>
        <v>0</v>
      </c>
      <c r="J67" s="1122">
        <f t="shared" ref="J67:J70" si="24">SUM(G67:I67)</f>
        <v>0</v>
      </c>
      <c r="K67" s="1122">
        <f>SUM(K68:K70)</f>
        <v>0</v>
      </c>
      <c r="L67" s="1122">
        <f>SUM(L68:L70)</f>
        <v>0</v>
      </c>
      <c r="M67" s="1123">
        <f t="shared" ref="M67:M70" si="25">SUM(J67:L67)</f>
        <v>0</v>
      </c>
    </row>
    <row r="68" spans="1:13">
      <c r="A68" s="227"/>
      <c r="B68" s="810" t="s">
        <v>1384</v>
      </c>
      <c r="C68" s="810"/>
      <c r="D68" s="810"/>
      <c r="E68" s="843"/>
      <c r="F68" s="844"/>
      <c r="G68" s="1115"/>
      <c r="H68" s="1124"/>
      <c r="I68" s="1116"/>
      <c r="J68" s="1116">
        <f t="shared" si="24"/>
        <v>0</v>
      </c>
      <c r="K68" s="1116"/>
      <c r="L68" s="1116"/>
      <c r="M68" s="1117">
        <f t="shared" si="25"/>
        <v>0</v>
      </c>
    </row>
    <row r="69" spans="1:13">
      <c r="A69" s="227"/>
      <c r="B69" s="810" t="s">
        <v>1385</v>
      </c>
      <c r="D69" s="810"/>
      <c r="E69" s="824"/>
      <c r="F69" s="846"/>
      <c r="G69" s="1115"/>
      <c r="H69" s="1116"/>
      <c r="I69" s="1116"/>
      <c r="J69" s="1116">
        <f t="shared" si="24"/>
        <v>0</v>
      </c>
      <c r="K69" s="1116"/>
      <c r="L69" s="1116"/>
      <c r="M69" s="1117">
        <f t="shared" si="25"/>
        <v>0</v>
      </c>
    </row>
    <row r="70" spans="1:13">
      <c r="A70" s="227"/>
      <c r="B70" s="810" t="s">
        <v>1386</v>
      </c>
      <c r="D70" s="810"/>
      <c r="E70" s="824"/>
      <c r="F70" s="846"/>
      <c r="G70" s="1115"/>
      <c r="H70" s="1116"/>
      <c r="I70" s="1116"/>
      <c r="J70" s="1116">
        <f t="shared" si="24"/>
        <v>0</v>
      </c>
      <c r="K70" s="1116"/>
      <c r="L70" s="1116"/>
      <c r="M70" s="1117">
        <f t="shared" si="25"/>
        <v>0</v>
      </c>
    </row>
    <row r="71" spans="1:13">
      <c r="A71" s="238"/>
      <c r="B71" s="847"/>
      <c r="C71" s="847"/>
      <c r="D71" s="847"/>
      <c r="E71" s="847"/>
      <c r="F71" s="847"/>
      <c r="G71" s="1115"/>
      <c r="H71" s="1116"/>
      <c r="I71" s="1116"/>
      <c r="J71" s="1116"/>
      <c r="K71" s="1116"/>
      <c r="L71" s="1116"/>
      <c r="M71" s="1117"/>
    </row>
    <row r="72" spans="1:13">
      <c r="A72" s="232" t="s">
        <v>1387</v>
      </c>
      <c r="B72" s="832"/>
      <c r="C72" s="832"/>
      <c r="D72" s="832"/>
      <c r="E72" s="832"/>
      <c r="F72" s="833"/>
      <c r="G72" s="1125">
        <f>SUM(G73,G85,G88:G92)</f>
        <v>1780198916.3100004</v>
      </c>
      <c r="H72" s="1122">
        <f t="shared" ref="H72:L72" si="26">SUM(H73,H85,H88:H92)</f>
        <v>0</v>
      </c>
      <c r="I72" s="1122">
        <f t="shared" si="26"/>
        <v>910115121.77999997</v>
      </c>
      <c r="J72" s="1122">
        <f t="shared" ref="J72:J92" si="27">SUM(G72:I72)</f>
        <v>2690314038.0900002</v>
      </c>
      <c r="K72" s="1122">
        <f t="shared" si="26"/>
        <v>0</v>
      </c>
      <c r="L72" s="1122">
        <f t="shared" si="26"/>
        <v>0</v>
      </c>
      <c r="M72" s="1123">
        <f t="shared" ref="M72:M92" si="28">SUM(J72:L72)</f>
        <v>2690314038.0900002</v>
      </c>
    </row>
    <row r="73" spans="1:13">
      <c r="A73" s="239"/>
      <c r="B73" s="810" t="s">
        <v>1388</v>
      </c>
      <c r="C73" s="819"/>
      <c r="D73" s="819"/>
      <c r="E73" s="814"/>
      <c r="F73" s="820"/>
      <c r="G73" s="1115">
        <f>SUM(G74,G79,G84)</f>
        <v>1780198916.3100004</v>
      </c>
      <c r="H73" s="1116">
        <f t="shared" ref="H73:L73" si="29">SUM(H74,H79,H84)</f>
        <v>0</v>
      </c>
      <c r="I73" s="1116">
        <f t="shared" si="29"/>
        <v>910115121.77999997</v>
      </c>
      <c r="J73" s="1116">
        <f t="shared" si="27"/>
        <v>2690314038.0900002</v>
      </c>
      <c r="K73" s="1116">
        <f t="shared" si="29"/>
        <v>0</v>
      </c>
      <c r="L73" s="1116">
        <f t="shared" si="29"/>
        <v>0</v>
      </c>
      <c r="M73" s="1117">
        <f t="shared" si="28"/>
        <v>2690314038.0900002</v>
      </c>
    </row>
    <row r="74" spans="1:13">
      <c r="A74" s="226"/>
      <c r="B74" s="819"/>
      <c r="C74" s="819" t="s">
        <v>1389</v>
      </c>
      <c r="D74" s="815"/>
      <c r="E74" s="815"/>
      <c r="F74" s="816"/>
      <c r="G74" s="1115">
        <f>SUM(G75:G78)</f>
        <v>1780198916.3100004</v>
      </c>
      <c r="H74" s="1116">
        <f t="shared" ref="H74:L74" si="30">SUM(H75:H78)</f>
        <v>0</v>
      </c>
      <c r="I74" s="1116">
        <f t="shared" si="30"/>
        <v>910115121.77999997</v>
      </c>
      <c r="J74" s="1116">
        <f t="shared" si="27"/>
        <v>2690314038.0900002</v>
      </c>
      <c r="K74" s="1116">
        <f t="shared" si="30"/>
        <v>0</v>
      </c>
      <c r="L74" s="1116">
        <f t="shared" si="30"/>
        <v>0</v>
      </c>
      <c r="M74" s="1117">
        <f t="shared" si="28"/>
        <v>2690314038.0900002</v>
      </c>
    </row>
    <row r="75" spans="1:13">
      <c r="A75" s="226"/>
      <c r="B75" s="819"/>
      <c r="C75" s="819"/>
      <c r="D75" s="819" t="s">
        <v>1370</v>
      </c>
      <c r="E75" s="815"/>
      <c r="F75" s="820"/>
      <c r="G75" s="1115">
        <v>1767125869.5000005</v>
      </c>
      <c r="H75" s="1116"/>
      <c r="I75" s="1116">
        <v>910115121.77999997</v>
      </c>
      <c r="J75" s="1116">
        <f t="shared" si="27"/>
        <v>2677240991.2800007</v>
      </c>
      <c r="K75" s="1116"/>
      <c r="L75" s="1116"/>
      <c r="M75" s="1117">
        <f t="shared" si="28"/>
        <v>2677240991.2800007</v>
      </c>
    </row>
    <row r="76" spans="1:13">
      <c r="A76" s="226"/>
      <c r="B76" s="819"/>
      <c r="C76" s="819"/>
      <c r="D76" s="819" t="s">
        <v>1371</v>
      </c>
      <c r="E76" s="815"/>
      <c r="F76" s="820"/>
      <c r="G76" s="1115"/>
      <c r="H76" s="1116"/>
      <c r="I76" s="1116"/>
      <c r="J76" s="1116">
        <f t="shared" si="27"/>
        <v>0</v>
      </c>
      <c r="K76" s="1116"/>
      <c r="L76" s="1116"/>
      <c r="M76" s="1117">
        <f t="shared" si="28"/>
        <v>0</v>
      </c>
    </row>
    <row r="77" spans="1:13">
      <c r="A77" s="226"/>
      <c r="B77" s="819"/>
      <c r="C77" s="819"/>
      <c r="D77" s="819" t="s">
        <v>1372</v>
      </c>
      <c r="E77" s="815"/>
      <c r="F77" s="820"/>
      <c r="G77" s="1115">
        <v>13073046.810000001</v>
      </c>
      <c r="H77" s="1116"/>
      <c r="I77" s="1116"/>
      <c r="J77" s="1116">
        <f t="shared" si="27"/>
        <v>13073046.810000001</v>
      </c>
      <c r="K77" s="1116"/>
      <c r="L77" s="1116"/>
      <c r="M77" s="1117">
        <f t="shared" si="28"/>
        <v>13073046.810000001</v>
      </c>
    </row>
    <row r="78" spans="1:13">
      <c r="A78" s="226"/>
      <c r="B78" s="819"/>
      <c r="C78" s="819"/>
      <c r="D78" s="819" t="s">
        <v>1373</v>
      </c>
      <c r="E78" s="815"/>
      <c r="F78" s="820"/>
      <c r="G78" s="1115"/>
      <c r="H78" s="1116"/>
      <c r="I78" s="1116"/>
      <c r="J78" s="1116">
        <f t="shared" si="27"/>
        <v>0</v>
      </c>
      <c r="K78" s="1116"/>
      <c r="L78" s="1116"/>
      <c r="M78" s="1117">
        <f t="shared" si="28"/>
        <v>0</v>
      </c>
    </row>
    <row r="79" spans="1:13">
      <c r="A79" s="226"/>
      <c r="B79" s="819"/>
      <c r="C79" s="819" t="s">
        <v>1374</v>
      </c>
      <c r="D79" s="819"/>
      <c r="E79" s="819"/>
      <c r="F79" s="820"/>
      <c r="G79" s="1115">
        <f>SUM(G80:G83)</f>
        <v>0</v>
      </c>
      <c r="H79" s="1116">
        <f t="shared" ref="H79:L79" si="31">SUM(H80:H83)</f>
        <v>0</v>
      </c>
      <c r="I79" s="1116">
        <f t="shared" si="31"/>
        <v>0</v>
      </c>
      <c r="J79" s="1116">
        <f t="shared" si="27"/>
        <v>0</v>
      </c>
      <c r="K79" s="1116">
        <f t="shared" si="31"/>
        <v>0</v>
      </c>
      <c r="L79" s="1116">
        <f t="shared" si="31"/>
        <v>0</v>
      </c>
      <c r="M79" s="1117">
        <f t="shared" si="28"/>
        <v>0</v>
      </c>
    </row>
    <row r="80" spans="1:13">
      <c r="A80" s="227"/>
      <c r="B80" s="815"/>
      <c r="C80" s="815"/>
      <c r="D80" s="815" t="s">
        <v>1375</v>
      </c>
      <c r="E80" s="815"/>
      <c r="F80" s="816"/>
      <c r="G80" s="1115"/>
      <c r="H80" s="1116"/>
      <c r="I80" s="1116"/>
      <c r="J80" s="1116">
        <f t="shared" si="27"/>
        <v>0</v>
      </c>
      <c r="K80" s="1116"/>
      <c r="L80" s="1116"/>
      <c r="M80" s="1117">
        <f t="shared" si="28"/>
        <v>0</v>
      </c>
    </row>
    <row r="81" spans="1:13">
      <c r="A81" s="227"/>
      <c r="B81" s="815"/>
      <c r="C81" s="815"/>
      <c r="D81" s="815" t="s">
        <v>1376</v>
      </c>
      <c r="E81" s="815"/>
      <c r="F81" s="816"/>
      <c r="G81" s="1115"/>
      <c r="H81" s="1116"/>
      <c r="I81" s="1116"/>
      <c r="J81" s="1116">
        <f t="shared" si="27"/>
        <v>0</v>
      </c>
      <c r="K81" s="1116"/>
      <c r="L81" s="1116"/>
      <c r="M81" s="1117">
        <f t="shared" si="28"/>
        <v>0</v>
      </c>
    </row>
    <row r="82" spans="1:13">
      <c r="A82" s="227"/>
      <c r="B82" s="815"/>
      <c r="C82" s="815"/>
      <c r="D82" s="815" t="s">
        <v>1377</v>
      </c>
      <c r="E82" s="815"/>
      <c r="F82" s="816"/>
      <c r="G82" s="1115"/>
      <c r="H82" s="1116"/>
      <c r="I82" s="1116"/>
      <c r="J82" s="1116">
        <f t="shared" si="27"/>
        <v>0</v>
      </c>
      <c r="K82" s="1116"/>
      <c r="L82" s="1116"/>
      <c r="M82" s="1117">
        <f t="shared" si="28"/>
        <v>0</v>
      </c>
    </row>
    <row r="83" spans="1:13">
      <c r="A83" s="227"/>
      <c r="B83" s="815"/>
      <c r="C83" s="815"/>
      <c r="D83" s="815" t="s">
        <v>1378</v>
      </c>
      <c r="E83" s="815"/>
      <c r="F83" s="816"/>
      <c r="G83" s="1115"/>
      <c r="H83" s="1116"/>
      <c r="I83" s="1116"/>
      <c r="J83" s="1116">
        <f t="shared" si="27"/>
        <v>0</v>
      </c>
      <c r="K83" s="1116"/>
      <c r="L83" s="1116"/>
      <c r="M83" s="1117">
        <f t="shared" si="28"/>
        <v>0</v>
      </c>
    </row>
    <row r="84" spans="1:13">
      <c r="A84" s="240"/>
      <c r="B84" s="848"/>
      <c r="C84" s="814" t="s">
        <v>1390</v>
      </c>
      <c r="D84" s="814"/>
      <c r="E84" s="819"/>
      <c r="F84" s="822"/>
      <c r="G84" s="1115"/>
      <c r="H84" s="1118"/>
      <c r="I84" s="1116"/>
      <c r="J84" s="1116">
        <f t="shared" si="27"/>
        <v>0</v>
      </c>
      <c r="K84" s="1116"/>
      <c r="L84" s="1116"/>
      <c r="M84" s="1117">
        <f t="shared" si="28"/>
        <v>0</v>
      </c>
    </row>
    <row r="85" spans="1:13">
      <c r="A85" s="227"/>
      <c r="B85" s="810" t="s">
        <v>1391</v>
      </c>
      <c r="C85" s="815"/>
      <c r="D85" s="815"/>
      <c r="E85" s="819"/>
      <c r="F85" s="822"/>
      <c r="G85" s="1126">
        <f>SUM(G86:G87)</f>
        <v>0</v>
      </c>
      <c r="H85" s="1127">
        <f>SUM(H86:H87)</f>
        <v>0</v>
      </c>
      <c r="I85" s="1128">
        <f t="shared" ref="I85:L85" si="32">SUM(I86:I87)</f>
        <v>0</v>
      </c>
      <c r="J85" s="1116">
        <f t="shared" si="27"/>
        <v>0</v>
      </c>
      <c r="K85" s="1116">
        <f t="shared" si="32"/>
        <v>0</v>
      </c>
      <c r="L85" s="1116">
        <f t="shared" si="32"/>
        <v>0</v>
      </c>
      <c r="M85" s="1117">
        <f t="shared" si="28"/>
        <v>0</v>
      </c>
    </row>
    <row r="86" spans="1:13">
      <c r="A86" s="227"/>
      <c r="B86" s="815"/>
      <c r="C86" s="814" t="s">
        <v>1381</v>
      </c>
      <c r="D86" s="821"/>
      <c r="E86" s="815"/>
      <c r="F86" s="816"/>
      <c r="G86" s="1115"/>
      <c r="H86" s="1124"/>
      <c r="I86" s="1116"/>
      <c r="J86" s="1116">
        <f t="shared" si="27"/>
        <v>0</v>
      </c>
      <c r="K86" s="1116"/>
      <c r="L86" s="1116"/>
      <c r="M86" s="1117">
        <f t="shared" si="28"/>
        <v>0</v>
      </c>
    </row>
    <row r="87" spans="1:13">
      <c r="A87" s="227"/>
      <c r="B87" s="815"/>
      <c r="C87" s="814" t="s">
        <v>1382</v>
      </c>
      <c r="D87" s="821"/>
      <c r="E87" s="815"/>
      <c r="F87" s="816"/>
      <c r="G87" s="1115"/>
      <c r="H87" s="1116"/>
      <c r="I87" s="1116"/>
      <c r="J87" s="1116">
        <f t="shared" si="27"/>
        <v>0</v>
      </c>
      <c r="K87" s="1116"/>
      <c r="L87" s="1116"/>
      <c r="M87" s="1117">
        <f t="shared" si="28"/>
        <v>0</v>
      </c>
    </row>
    <row r="88" spans="1:13">
      <c r="A88" s="227"/>
      <c r="B88" s="810" t="s">
        <v>1392</v>
      </c>
      <c r="C88" s="824"/>
      <c r="D88" s="849"/>
      <c r="E88" s="843"/>
      <c r="F88" s="816"/>
      <c r="G88" s="1115"/>
      <c r="H88" s="1116"/>
      <c r="I88" s="1116"/>
      <c r="J88" s="1116">
        <f t="shared" si="27"/>
        <v>0</v>
      </c>
      <c r="K88" s="1116"/>
      <c r="L88" s="1116"/>
      <c r="M88" s="1117">
        <f t="shared" si="28"/>
        <v>0</v>
      </c>
    </row>
    <row r="89" spans="1:13">
      <c r="A89" s="227"/>
      <c r="B89" s="810" t="s">
        <v>1393</v>
      </c>
      <c r="C89" s="810"/>
      <c r="D89" s="810"/>
      <c r="E89" s="824"/>
      <c r="F89" s="820"/>
      <c r="G89" s="1115"/>
      <c r="H89" s="1116"/>
      <c r="I89" s="1116"/>
      <c r="J89" s="1116">
        <f t="shared" si="27"/>
        <v>0</v>
      </c>
      <c r="K89" s="1116"/>
      <c r="L89" s="1116"/>
      <c r="M89" s="1117">
        <f t="shared" si="28"/>
        <v>0</v>
      </c>
    </row>
    <row r="90" spans="1:13">
      <c r="A90" s="227"/>
      <c r="B90" s="810" t="s">
        <v>1394</v>
      </c>
      <c r="C90" s="810"/>
      <c r="D90" s="810"/>
      <c r="E90" s="824"/>
      <c r="F90" s="820"/>
      <c r="G90" s="1115"/>
      <c r="H90" s="1116"/>
      <c r="I90" s="1116"/>
      <c r="J90" s="1116">
        <f t="shared" si="27"/>
        <v>0</v>
      </c>
      <c r="K90" s="1116"/>
      <c r="L90" s="1116"/>
      <c r="M90" s="1117">
        <f t="shared" si="28"/>
        <v>0</v>
      </c>
    </row>
    <row r="91" spans="1:13">
      <c r="A91" s="227"/>
      <c r="B91" s="810" t="s">
        <v>1395</v>
      </c>
      <c r="C91" s="810"/>
      <c r="D91" s="810"/>
      <c r="E91" s="824"/>
      <c r="F91" s="820"/>
      <c r="G91" s="1115"/>
      <c r="H91" s="1116"/>
      <c r="I91" s="1116"/>
      <c r="J91" s="1116">
        <f t="shared" si="27"/>
        <v>0</v>
      </c>
      <c r="K91" s="1116"/>
      <c r="L91" s="1116"/>
      <c r="M91" s="1117">
        <f t="shared" si="28"/>
        <v>0</v>
      </c>
    </row>
    <row r="92" spans="1:13">
      <c r="A92" s="227"/>
      <c r="B92" s="810" t="s">
        <v>1396</v>
      </c>
      <c r="C92" s="810"/>
      <c r="D92" s="810"/>
      <c r="E92" s="824"/>
      <c r="F92" s="820"/>
      <c r="G92" s="1115"/>
      <c r="H92" s="1116"/>
      <c r="I92" s="1116"/>
      <c r="J92" s="1116">
        <f t="shared" si="27"/>
        <v>0</v>
      </c>
      <c r="K92" s="1116"/>
      <c r="L92" s="1116"/>
      <c r="M92" s="1117">
        <f t="shared" si="28"/>
        <v>0</v>
      </c>
    </row>
    <row r="93" spans="1:13">
      <c r="A93" s="226"/>
      <c r="B93" s="819"/>
      <c r="C93" s="819"/>
      <c r="D93" s="819"/>
      <c r="E93" s="815"/>
      <c r="F93" s="816"/>
      <c r="G93" s="1115"/>
      <c r="H93" s="1116"/>
      <c r="I93" s="1116"/>
      <c r="J93" s="1116"/>
      <c r="K93" s="1116"/>
      <c r="L93" s="1116"/>
      <c r="M93" s="1117"/>
    </row>
    <row r="94" spans="1:13">
      <c r="A94" s="232" t="s">
        <v>1397</v>
      </c>
      <c r="B94" s="832"/>
      <c r="C94" s="832"/>
      <c r="D94" s="832"/>
      <c r="E94" s="850"/>
      <c r="F94" s="833"/>
      <c r="G94" s="1125">
        <f>SUM(G95:G97)</f>
        <v>0</v>
      </c>
      <c r="H94" s="1122">
        <f t="shared" ref="H94:L94" si="33">SUM(H95:H97)</f>
        <v>0</v>
      </c>
      <c r="I94" s="1122">
        <f t="shared" si="33"/>
        <v>0</v>
      </c>
      <c r="J94" s="1122">
        <f t="shared" ref="J94:J97" si="34">SUM(G94:I94)</f>
        <v>0</v>
      </c>
      <c r="K94" s="1122">
        <f t="shared" si="33"/>
        <v>0</v>
      </c>
      <c r="L94" s="1122">
        <f t="shared" si="33"/>
        <v>0</v>
      </c>
      <c r="M94" s="1123">
        <f t="shared" ref="M94:M97" si="35">SUM(J94:L94)</f>
        <v>0</v>
      </c>
    </row>
    <row r="95" spans="1:13">
      <c r="A95" s="227"/>
      <c r="B95" s="819" t="s">
        <v>1398</v>
      </c>
      <c r="C95" s="819"/>
      <c r="D95" s="819"/>
      <c r="E95" s="815"/>
      <c r="F95" s="816"/>
      <c r="G95" s="1115"/>
      <c r="H95" s="1116"/>
      <c r="I95" s="1116"/>
      <c r="J95" s="1116">
        <f t="shared" si="34"/>
        <v>0</v>
      </c>
      <c r="K95" s="1116"/>
      <c r="L95" s="1116"/>
      <c r="M95" s="1117">
        <f t="shared" si="35"/>
        <v>0</v>
      </c>
    </row>
    <row r="96" spans="1:13">
      <c r="A96" s="227"/>
      <c r="B96" s="819" t="s">
        <v>1399</v>
      </c>
      <c r="C96" s="819"/>
      <c r="D96" s="819"/>
      <c r="E96" s="815"/>
      <c r="F96" s="816"/>
      <c r="G96" s="1115"/>
      <c r="H96" s="1116"/>
      <c r="I96" s="1116"/>
      <c r="J96" s="1116">
        <f t="shared" si="34"/>
        <v>0</v>
      </c>
      <c r="K96" s="1116"/>
      <c r="L96" s="1116"/>
      <c r="M96" s="1117">
        <f t="shared" si="35"/>
        <v>0</v>
      </c>
    </row>
    <row r="97" spans="1:13">
      <c r="A97" s="227"/>
      <c r="B97" s="819" t="s">
        <v>1400</v>
      </c>
      <c r="C97" s="819"/>
      <c r="D97" s="819"/>
      <c r="E97" s="815"/>
      <c r="F97" s="816"/>
      <c r="G97" s="1115"/>
      <c r="H97" s="1116"/>
      <c r="I97" s="1116"/>
      <c r="J97" s="1116">
        <f t="shared" si="34"/>
        <v>0</v>
      </c>
      <c r="K97" s="1116"/>
      <c r="L97" s="1116"/>
      <c r="M97" s="1117">
        <f t="shared" si="35"/>
        <v>0</v>
      </c>
    </row>
    <row r="98" spans="1:13">
      <c r="A98" s="226"/>
      <c r="B98" s="819"/>
      <c r="C98" s="819"/>
      <c r="D98" s="819"/>
      <c r="E98" s="815"/>
      <c r="F98" s="816"/>
      <c r="G98" s="1115"/>
      <c r="H98" s="1116"/>
      <c r="I98" s="1116"/>
      <c r="J98" s="1116"/>
      <c r="K98" s="1116"/>
      <c r="L98" s="1116"/>
      <c r="M98" s="1117"/>
    </row>
    <row r="99" spans="1:13">
      <c r="A99" s="232" t="s">
        <v>1401</v>
      </c>
      <c r="B99" s="832"/>
      <c r="C99" s="832"/>
      <c r="D99" s="832"/>
      <c r="E99" s="832"/>
      <c r="F99" s="833"/>
      <c r="G99" s="1125"/>
      <c r="H99" s="1122"/>
      <c r="I99" s="1122"/>
      <c r="J99" s="1122">
        <f>SUM(G99:I99)</f>
        <v>0</v>
      </c>
      <c r="K99" s="1122"/>
      <c r="L99" s="1122"/>
      <c r="M99" s="1123">
        <f>SUM(J99:L99)</f>
        <v>0</v>
      </c>
    </row>
    <row r="100" spans="1:13">
      <c r="A100" s="227"/>
      <c r="B100" s="815"/>
      <c r="C100" s="815"/>
      <c r="D100" s="815"/>
      <c r="E100" s="815"/>
      <c r="F100" s="816"/>
      <c r="G100" s="1115"/>
      <c r="H100" s="1116"/>
      <c r="I100" s="1116"/>
      <c r="J100" s="1116"/>
      <c r="K100" s="1116"/>
      <c r="L100" s="1116"/>
      <c r="M100" s="1117"/>
    </row>
    <row r="101" spans="1:13">
      <c r="A101" s="232" t="s">
        <v>1402</v>
      </c>
      <c r="B101" s="833"/>
      <c r="C101" s="833"/>
      <c r="D101" s="833"/>
      <c r="E101" s="833"/>
      <c r="F101" s="833"/>
      <c r="G101" s="1125">
        <f>SUM(G102:G103)</f>
        <v>0</v>
      </c>
      <c r="H101" s="1122">
        <f t="shared" ref="H101:L101" si="36">SUM(H102:H103)</f>
        <v>0</v>
      </c>
      <c r="I101" s="1122">
        <f t="shared" si="36"/>
        <v>0</v>
      </c>
      <c r="J101" s="1122">
        <f t="shared" ref="J101:J103" si="37">SUM(G101:I101)</f>
        <v>0</v>
      </c>
      <c r="K101" s="1122">
        <f t="shared" si="36"/>
        <v>0</v>
      </c>
      <c r="L101" s="1122">
        <f t="shared" si="36"/>
        <v>0</v>
      </c>
      <c r="M101" s="1123">
        <f t="shared" ref="M101:M103" si="38">SUM(J101:L101)</f>
        <v>0</v>
      </c>
    </row>
    <row r="102" spans="1:13">
      <c r="A102" s="241"/>
      <c r="B102" s="815" t="s">
        <v>1403</v>
      </c>
      <c r="C102" s="816"/>
      <c r="D102" s="816"/>
      <c r="E102" s="816"/>
      <c r="F102" s="816"/>
      <c r="G102" s="1115"/>
      <c r="H102" s="1116"/>
      <c r="I102" s="1116"/>
      <c r="J102" s="1116">
        <f t="shared" si="37"/>
        <v>0</v>
      </c>
      <c r="K102" s="1116"/>
      <c r="L102" s="1116"/>
      <c r="M102" s="1117">
        <f t="shared" si="38"/>
        <v>0</v>
      </c>
    </row>
    <row r="103" spans="1:13">
      <c r="A103" s="241"/>
      <c r="B103" s="815" t="s">
        <v>1404</v>
      </c>
      <c r="C103" s="815"/>
      <c r="D103" s="816"/>
      <c r="E103" s="816"/>
      <c r="F103" s="816"/>
      <c r="G103" s="1115"/>
      <c r="H103" s="1116"/>
      <c r="I103" s="1116"/>
      <c r="J103" s="1116">
        <f t="shared" si="37"/>
        <v>0</v>
      </c>
      <c r="K103" s="1116"/>
      <c r="L103" s="1116"/>
      <c r="M103" s="1117">
        <f t="shared" si="38"/>
        <v>0</v>
      </c>
    </row>
    <row r="104" spans="1:13">
      <c r="A104" s="227"/>
      <c r="B104" s="815"/>
      <c r="C104" s="815"/>
      <c r="D104" s="815"/>
      <c r="E104" s="815"/>
      <c r="F104" s="816"/>
      <c r="G104" s="1115"/>
      <c r="H104" s="1116"/>
      <c r="I104" s="1116"/>
      <c r="J104" s="1116"/>
      <c r="K104" s="1116"/>
      <c r="L104" s="1116"/>
      <c r="M104" s="1117"/>
    </row>
    <row r="105" spans="1:13">
      <c r="A105" s="232" t="s">
        <v>1405</v>
      </c>
      <c r="B105" s="832"/>
      <c r="C105" s="832"/>
      <c r="D105" s="832"/>
      <c r="E105" s="832"/>
      <c r="F105" s="833"/>
      <c r="G105" s="1125">
        <f>SUM(G106:G107)</f>
        <v>27271824.859999999</v>
      </c>
      <c r="H105" s="1122">
        <f t="shared" ref="H105:L105" si="39">SUM(H106:H107)</f>
        <v>0</v>
      </c>
      <c r="I105" s="1122">
        <f t="shared" si="39"/>
        <v>18687545.800000001</v>
      </c>
      <c r="J105" s="1122">
        <f t="shared" ref="J105:J107" si="40">SUM(G105:I105)</f>
        <v>45959370.659999996</v>
      </c>
      <c r="K105" s="1122">
        <f t="shared" si="39"/>
        <v>0</v>
      </c>
      <c r="L105" s="1122">
        <f t="shared" si="39"/>
        <v>59400000</v>
      </c>
      <c r="M105" s="1123">
        <f t="shared" ref="M105:M107" si="41">SUM(J105:L105)</f>
        <v>105359370.66</v>
      </c>
    </row>
    <row r="106" spans="1:13">
      <c r="A106" s="234"/>
      <c r="B106" s="819" t="s">
        <v>1406</v>
      </c>
      <c r="C106" s="819"/>
      <c r="D106" s="819"/>
      <c r="E106" s="819"/>
      <c r="F106" s="816"/>
      <c r="G106" s="1115">
        <v>27271824.859999999</v>
      </c>
      <c r="H106" s="1116"/>
      <c r="I106" s="1116">
        <v>18687545.800000001</v>
      </c>
      <c r="J106" s="1116">
        <f t="shared" si="40"/>
        <v>45959370.659999996</v>
      </c>
      <c r="K106" s="1116"/>
      <c r="L106" s="1116">
        <v>59400000</v>
      </c>
      <c r="M106" s="1117">
        <f t="shared" si="41"/>
        <v>105359370.66</v>
      </c>
    </row>
    <row r="107" spans="1:13">
      <c r="A107" s="239"/>
      <c r="B107" s="819" t="s">
        <v>1407</v>
      </c>
      <c r="C107" s="815"/>
      <c r="D107" s="815"/>
      <c r="E107" s="815"/>
      <c r="F107" s="816"/>
      <c r="G107" s="1115"/>
      <c r="H107" s="1116"/>
      <c r="I107" s="1116"/>
      <c r="J107" s="1116">
        <f t="shared" si="40"/>
        <v>0</v>
      </c>
      <c r="K107" s="1116"/>
      <c r="L107" s="1116"/>
      <c r="M107" s="1117">
        <f t="shared" si="41"/>
        <v>0</v>
      </c>
    </row>
    <row r="108" spans="1:13">
      <c r="A108" s="239"/>
      <c r="B108" s="819"/>
      <c r="C108" s="815"/>
      <c r="D108" s="815"/>
      <c r="E108" s="815"/>
      <c r="F108" s="816"/>
      <c r="G108" s="811"/>
      <c r="H108" s="841"/>
      <c r="I108" s="812"/>
      <c r="J108" s="812"/>
      <c r="K108" s="841"/>
      <c r="L108" s="812"/>
      <c r="M108" s="223"/>
    </row>
    <row r="109" spans="1:13">
      <c r="A109" s="232" t="s">
        <v>1408</v>
      </c>
      <c r="B109" s="850"/>
      <c r="C109" s="850"/>
      <c r="D109" s="850"/>
      <c r="E109" s="850"/>
      <c r="F109" s="833"/>
      <c r="G109" s="263">
        <f>G110+G111</f>
        <v>196880.19999999998</v>
      </c>
      <c r="H109" s="264">
        <f t="shared" ref="H109:I109" si="42">H110+H111</f>
        <v>0</v>
      </c>
      <c r="I109" s="842">
        <f t="shared" si="42"/>
        <v>179039.96000000002</v>
      </c>
      <c r="J109" s="851">
        <f>SUM(G109:I109)</f>
        <v>375920.16000000003</v>
      </c>
      <c r="K109" s="264">
        <f>K110+K111</f>
        <v>0</v>
      </c>
      <c r="L109" s="842">
        <f>L110+L111</f>
        <v>24201526.079999991</v>
      </c>
      <c r="M109" s="233">
        <f>SUM(J109:L109)</f>
        <v>24577446.239999991</v>
      </c>
    </row>
    <row r="110" spans="1:13">
      <c r="A110" s="227"/>
      <c r="B110" s="852">
        <v>1</v>
      </c>
      <c r="C110" s="1111" t="s">
        <v>2000</v>
      </c>
      <c r="D110" s="815"/>
      <c r="E110" s="815"/>
      <c r="F110" s="816"/>
      <c r="G110" s="811">
        <v>196880.19999999998</v>
      </c>
      <c r="H110" s="845"/>
      <c r="I110" s="812">
        <v>179039.96000000002</v>
      </c>
      <c r="J110" s="812"/>
      <c r="K110" s="845"/>
      <c r="L110" s="812">
        <v>24201526.079999991</v>
      </c>
      <c r="M110" s="223">
        <f t="shared" ref="M110:M111" si="43">SUM(J110:L110)</f>
        <v>24201526.079999991</v>
      </c>
    </row>
    <row r="111" spans="1:13">
      <c r="A111" s="853"/>
      <c r="B111" s="854">
        <v>2</v>
      </c>
      <c r="C111" s="855"/>
      <c r="D111" s="855"/>
      <c r="E111" s="855"/>
      <c r="F111" s="856"/>
      <c r="G111" s="857"/>
      <c r="H111" s="841"/>
      <c r="I111" s="841"/>
      <c r="J111" s="841"/>
      <c r="K111" s="841"/>
      <c r="L111" s="841"/>
      <c r="M111" s="223">
        <f t="shared" si="43"/>
        <v>0</v>
      </c>
    </row>
    <row r="112" spans="1:13" ht="13.5" thickBot="1">
      <c r="A112" s="858"/>
      <c r="B112" s="859"/>
      <c r="C112" s="859"/>
      <c r="D112" s="859"/>
      <c r="E112" s="859"/>
      <c r="F112" s="859"/>
      <c r="G112" s="857"/>
      <c r="H112" s="841"/>
      <c r="I112" s="841"/>
      <c r="J112" s="841"/>
      <c r="K112" s="841"/>
      <c r="L112" s="841"/>
      <c r="M112" s="860"/>
    </row>
    <row r="113" spans="1:13" ht="13.5" thickBot="1">
      <c r="A113" s="861" t="s">
        <v>1409</v>
      </c>
      <c r="B113" s="862"/>
      <c r="C113" s="862"/>
      <c r="D113" s="862"/>
      <c r="E113" s="862"/>
      <c r="F113" s="862"/>
      <c r="G113" s="863">
        <f>SUM(G4,G50,G67,G72,G94,G99,G101,G105,G109)</f>
        <v>2100909834.9974833</v>
      </c>
      <c r="H113" s="863">
        <f>SUM(H4,H50,H67,H72,H94,H99,H101,H105,H109)</f>
        <v>0</v>
      </c>
      <c r="I113" s="863">
        <f>SUM(I4,I50,I67,I72,I94,I99,I101,I105,I109)</f>
        <v>1054277508.7281246</v>
      </c>
      <c r="J113" s="863">
        <f t="shared" ref="J113:M113" si="44">SUM(J4,J50,J67,J72,J94,J99,J101,J105,J109)</f>
        <v>3155187343.7256074</v>
      </c>
      <c r="K113" s="863">
        <f>SUM(K4,K50,K67,K72,K94,K99,K101,K105,K109)</f>
        <v>0</v>
      </c>
      <c r="L113" s="863">
        <f t="shared" si="44"/>
        <v>100387307.8795</v>
      </c>
      <c r="M113" s="863">
        <f t="shared" si="44"/>
        <v>3255574651.6051073</v>
      </c>
    </row>
    <row r="115" spans="1:13">
      <c r="M115" s="247" t="s">
        <v>101</v>
      </c>
    </row>
  </sheetData>
  <protectedRanges>
    <protectedRange sqref="A4:F5 A50:D50 A67:D67 B27:D27" name="Range1_1_1_1"/>
    <protectedRange sqref="E14 A11:E13 C21:C25 A6:F10 A48:F48 A51:F51 A60:D61 E52 B18:F20 A26:C26 B28 D21:F26 A29:B32 E27:F27 A52:C56 D53:D56 F11:F12 F17 C28:F32 B40:F42 C43:F47 A57:E57 F52:F57 A33:F34 A35:D35 A39:F39 A37:D38 A58:D58 E58:E61 A15:E17 B64:F66 A62:F63 D75:D78 D82:E83 D80:E80 E35:E38 D68:F70 C68 B68:B70" name="Range1_1_2"/>
    <protectedRange sqref="A105:D106 A72:D72 A99:D99" name="Range1_1_1_1_1"/>
  </protectedRanges>
  <mergeCells count="3">
    <mergeCell ref="A2:M2"/>
    <mergeCell ref="A3:F3"/>
    <mergeCell ref="A1:L1"/>
  </mergeCells>
  <hyperlinks>
    <hyperlink ref="M115" location="'CONTENTS'!A1" display="CONTENTS!A1" xr:uid="{638B3FF8-9217-4A56-9B02-759C1983A2D4}"/>
  </hyperlinks>
  <printOptions horizontalCentered="1" gridLines="1"/>
  <pageMargins left="0.19685039370078741" right="0.19685039370078741" top="0.59055118110236227" bottom="0.19685039370078741" header="0.51181102362204722" footer="1.1811023622047245"/>
  <pageSetup paperSize="14" scale="75" orientation="landscape" r:id="rId1"/>
  <headerFooter>
    <oddFooter>&amp;RPage 40_Appendix</oddFooter>
  </headerFooter>
  <customProperties>
    <customPr name="_pios_i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9C9A-72A7-4AEA-B078-7C2A5498F669}">
  <sheetPr codeName="Sheet24"/>
  <dimension ref="A1:N50"/>
  <sheetViews>
    <sheetView zoomScale="85" zoomScaleNormal="85" workbookViewId="0">
      <selection activeCell="D6" sqref="D6:J48"/>
    </sheetView>
  </sheetViews>
  <sheetFormatPr defaultColWidth="9.140625" defaultRowHeight="12.75"/>
  <cols>
    <col min="1" max="1" width="4.28515625" style="463" customWidth="1"/>
    <col min="2" max="2" width="4.28515625" style="465" customWidth="1"/>
    <col min="3" max="3" width="33.28515625" style="465" bestFit="1" customWidth="1"/>
    <col min="4" max="4" width="18.85546875" style="466" bestFit="1" customWidth="1"/>
    <col min="5" max="5" width="18.85546875" style="465" customWidth="1"/>
    <col min="6" max="6" width="18.85546875" style="465" bestFit="1" customWidth="1"/>
    <col min="7" max="7" width="18.7109375" style="465" bestFit="1" customWidth="1"/>
    <col min="8" max="8" width="17.42578125" style="465" bestFit="1" customWidth="1"/>
    <col min="9" max="9" width="16.42578125" style="465" bestFit="1" customWidth="1"/>
    <col min="10" max="10" width="19.7109375" style="465" bestFit="1" customWidth="1"/>
    <col min="11" max="11" width="9.140625" style="465"/>
    <col min="15" max="16384" width="9.140625" style="465"/>
  </cols>
  <sheetData>
    <row r="1" spans="1:10">
      <c r="B1" s="464" t="s">
        <v>1410</v>
      </c>
    </row>
    <row r="2" spans="1:10" ht="30" customHeight="1">
      <c r="A2" s="1228" t="str">
        <f>[45]Appendix!A1</f>
        <v>ANNUAL STATEMENT for the Year Ended December 31, 2024 of SUN LIFE FINANCIAL PLANS, INC.</v>
      </c>
      <c r="B2" s="1228"/>
      <c r="C2" s="1228"/>
      <c r="D2" s="1228"/>
      <c r="E2" s="1228"/>
      <c r="F2" s="1228"/>
      <c r="G2" s="1228"/>
      <c r="H2" s="1228"/>
      <c r="I2" s="1228"/>
      <c r="J2" s="1228"/>
    </row>
    <row r="3" spans="1:10">
      <c r="A3" s="1529" t="s">
        <v>1411</v>
      </c>
      <c r="B3" s="1529"/>
      <c r="C3" s="1529"/>
      <c r="D3" s="1529"/>
      <c r="E3" s="1529"/>
      <c r="F3" s="1529"/>
      <c r="G3" s="1529"/>
      <c r="H3" s="1529"/>
      <c r="I3" s="1529"/>
      <c r="J3" s="1529"/>
    </row>
    <row r="4" spans="1:10" ht="10.5" customHeight="1" thickBot="1">
      <c r="A4" s="467"/>
      <c r="B4" s="467"/>
      <c r="C4" s="467"/>
      <c r="D4" s="468"/>
      <c r="E4" s="467"/>
      <c r="F4" s="467"/>
      <c r="G4" s="469"/>
      <c r="H4" s="469"/>
      <c r="I4" s="469"/>
      <c r="J4" s="469"/>
    </row>
    <row r="5" spans="1:10" ht="25.5">
      <c r="A5" s="1530"/>
      <c r="B5" s="1531"/>
      <c r="C5" s="1532"/>
      <c r="D5" s="864" t="s">
        <v>778</v>
      </c>
      <c r="E5" s="470" t="s">
        <v>777</v>
      </c>
      <c r="F5" s="865" t="s">
        <v>1334</v>
      </c>
      <c r="G5" s="866" t="s">
        <v>1335</v>
      </c>
      <c r="H5" s="867" t="s">
        <v>1336</v>
      </c>
      <c r="I5" s="471" t="s">
        <v>1337</v>
      </c>
      <c r="J5" s="534" t="s">
        <v>643</v>
      </c>
    </row>
    <row r="6" spans="1:10">
      <c r="A6" s="472" t="s">
        <v>1412</v>
      </c>
      <c r="B6" s="868"/>
      <c r="C6" s="868"/>
      <c r="D6" s="1129">
        <f>SUM(D7,D14:D15)</f>
        <v>1996206366.0100005</v>
      </c>
      <c r="E6" s="1129">
        <f t="shared" ref="E6:F6" si="0">SUM(E7,E14:E15)</f>
        <v>0</v>
      </c>
      <c r="F6" s="1129">
        <f t="shared" si="0"/>
        <v>931073144.72000003</v>
      </c>
      <c r="G6" s="1130">
        <f>SUM(D6:F6)</f>
        <v>2927279510.7300005</v>
      </c>
      <c r="H6" s="1129">
        <f t="shared" ref="H6:I6" si="1">SUM(H7,H14:H15)</f>
        <v>0</v>
      </c>
      <c r="I6" s="1129">
        <f t="shared" si="1"/>
        <v>213099660</v>
      </c>
      <c r="J6" s="1131">
        <f>SUM(G6:I6)</f>
        <v>3140379170.7300005</v>
      </c>
    </row>
    <row r="7" spans="1:10">
      <c r="A7" s="473"/>
      <c r="B7" s="474" t="s">
        <v>1413</v>
      </c>
      <c r="C7" s="868"/>
      <c r="D7" s="1132">
        <f>SUM(D8:D13)</f>
        <v>1983559700.0200005</v>
      </c>
      <c r="E7" s="1132">
        <f t="shared" ref="E7:F7" si="2">SUM(E8:E13)</f>
        <v>0</v>
      </c>
      <c r="F7" s="1132">
        <f t="shared" si="2"/>
        <v>910115121.77999997</v>
      </c>
      <c r="G7" s="1130">
        <f t="shared" ref="G7:G47" si="3">SUM(D7:F7)</f>
        <v>2893674821.8000002</v>
      </c>
      <c r="H7" s="1132">
        <f t="shared" ref="H7:I7" si="4">SUM(H8:H13)</f>
        <v>0</v>
      </c>
      <c r="I7" s="1132">
        <f t="shared" si="4"/>
        <v>213099660</v>
      </c>
      <c r="J7" s="1133">
        <f t="shared" ref="J7:J47" si="5">SUM(G7:I7)</f>
        <v>3106774481.8000002</v>
      </c>
    </row>
    <row r="8" spans="1:10">
      <c r="A8" s="475"/>
      <c r="B8" s="869"/>
      <c r="C8" s="476" t="s">
        <v>1414</v>
      </c>
      <c r="D8" s="1132">
        <v>1970486653.2100005</v>
      </c>
      <c r="E8" s="1134"/>
      <c r="F8" s="1132">
        <v>910115121.77999997</v>
      </c>
      <c r="G8" s="1130">
        <f t="shared" si="3"/>
        <v>2880601774.9900007</v>
      </c>
      <c r="H8" s="1132"/>
      <c r="I8" s="1132">
        <v>213099660</v>
      </c>
      <c r="J8" s="1133">
        <f t="shared" si="5"/>
        <v>3093701434.9900007</v>
      </c>
    </row>
    <row r="9" spans="1:10">
      <c r="A9" s="475"/>
      <c r="B9" s="869"/>
      <c r="C9" s="869" t="s">
        <v>1415</v>
      </c>
      <c r="D9" s="1132"/>
      <c r="E9" s="1134"/>
      <c r="F9" s="1132"/>
      <c r="G9" s="1130">
        <f t="shared" si="3"/>
        <v>0</v>
      </c>
      <c r="H9" s="1132"/>
      <c r="I9" s="1132"/>
      <c r="J9" s="1133">
        <f t="shared" si="5"/>
        <v>0</v>
      </c>
    </row>
    <row r="10" spans="1:10">
      <c r="A10" s="475"/>
      <c r="B10" s="869"/>
      <c r="C10" s="869" t="s">
        <v>1416</v>
      </c>
      <c r="D10" s="1132">
        <v>13073046.810000001</v>
      </c>
      <c r="E10" s="1134"/>
      <c r="F10" s="1132"/>
      <c r="G10" s="1130">
        <f t="shared" si="3"/>
        <v>13073046.810000001</v>
      </c>
      <c r="H10" s="1132"/>
      <c r="I10" s="1132"/>
      <c r="J10" s="1133">
        <f t="shared" si="5"/>
        <v>13073046.810000001</v>
      </c>
    </row>
    <row r="11" spans="1:10">
      <c r="A11" s="475"/>
      <c r="B11" s="869"/>
      <c r="C11" s="869" t="s">
        <v>1417</v>
      </c>
      <c r="D11" s="1132"/>
      <c r="E11" s="1134"/>
      <c r="F11" s="1132"/>
      <c r="G11" s="1130">
        <f t="shared" si="3"/>
        <v>0</v>
      </c>
      <c r="H11" s="1132"/>
      <c r="I11" s="1132"/>
      <c r="J11" s="1133">
        <f t="shared" si="5"/>
        <v>0</v>
      </c>
    </row>
    <row r="12" spans="1:10">
      <c r="A12" s="475"/>
      <c r="B12" s="869"/>
      <c r="C12" s="869" t="s">
        <v>1418</v>
      </c>
      <c r="D12" s="1132"/>
      <c r="E12" s="1134"/>
      <c r="F12" s="1132"/>
      <c r="G12" s="1130">
        <f t="shared" si="3"/>
        <v>0</v>
      </c>
      <c r="H12" s="1132"/>
      <c r="I12" s="1132"/>
      <c r="J12" s="1133">
        <f t="shared" si="5"/>
        <v>0</v>
      </c>
    </row>
    <row r="13" spans="1:10">
      <c r="A13" s="475"/>
      <c r="B13" s="869"/>
      <c r="C13" s="869" t="s">
        <v>1419</v>
      </c>
      <c r="D13" s="1132"/>
      <c r="E13" s="1134"/>
      <c r="F13" s="1132"/>
      <c r="G13" s="1130">
        <f t="shared" si="3"/>
        <v>0</v>
      </c>
      <c r="H13" s="1132"/>
      <c r="I13" s="1132"/>
      <c r="J13" s="1133">
        <f t="shared" si="5"/>
        <v>0</v>
      </c>
    </row>
    <row r="14" spans="1:10">
      <c r="A14" s="473"/>
      <c r="B14" s="474" t="s">
        <v>1420</v>
      </c>
      <c r="C14" s="868"/>
      <c r="D14" s="1132">
        <v>12646665.989999998</v>
      </c>
      <c r="E14" s="1134"/>
      <c r="F14" s="1132">
        <v>20958022.940000001</v>
      </c>
      <c r="G14" s="1130">
        <f t="shared" si="3"/>
        <v>33604688.93</v>
      </c>
      <c r="H14" s="1132"/>
      <c r="I14" s="1132"/>
      <c r="J14" s="1133">
        <f t="shared" si="5"/>
        <v>33604688.93</v>
      </c>
    </row>
    <row r="15" spans="1:10">
      <c r="A15" s="473"/>
      <c r="B15" s="474" t="s">
        <v>1421</v>
      </c>
      <c r="C15" s="868"/>
      <c r="D15" s="1132"/>
      <c r="E15" s="1134"/>
      <c r="F15" s="1132"/>
      <c r="G15" s="1130">
        <f t="shared" si="3"/>
        <v>0</v>
      </c>
      <c r="H15" s="1132"/>
      <c r="I15" s="1132"/>
      <c r="J15" s="1133">
        <f t="shared" si="5"/>
        <v>0</v>
      </c>
    </row>
    <row r="16" spans="1:10">
      <c r="A16" s="477" t="s">
        <v>1422</v>
      </c>
      <c r="B16" s="478"/>
      <c r="C16" s="868"/>
      <c r="D16" s="1132">
        <v>52731532.600000001</v>
      </c>
      <c r="E16" s="1134"/>
      <c r="F16" s="1132">
        <v>99236758.949999988</v>
      </c>
      <c r="G16" s="1130">
        <f t="shared" si="3"/>
        <v>151968291.54999998</v>
      </c>
      <c r="H16" s="1132"/>
      <c r="I16" s="1132"/>
      <c r="J16" s="1133">
        <f t="shared" si="5"/>
        <v>151968291.54999998</v>
      </c>
    </row>
    <row r="17" spans="1:10">
      <c r="A17" s="479" t="s">
        <v>1423</v>
      </c>
      <c r="B17" s="868"/>
      <c r="C17" s="868"/>
      <c r="D17" s="1132"/>
      <c r="E17" s="1134"/>
      <c r="F17" s="1132"/>
      <c r="G17" s="1130">
        <f t="shared" si="3"/>
        <v>0</v>
      </c>
      <c r="H17" s="1132"/>
      <c r="I17" s="1132"/>
      <c r="J17" s="1133">
        <f t="shared" si="5"/>
        <v>0</v>
      </c>
    </row>
    <row r="18" spans="1:10">
      <c r="A18" s="479" t="s">
        <v>1424</v>
      </c>
      <c r="B18" s="868"/>
      <c r="C18" s="868"/>
      <c r="D18" s="1132"/>
      <c r="E18" s="1134"/>
      <c r="F18" s="1132"/>
      <c r="G18" s="1130">
        <f t="shared" si="3"/>
        <v>0</v>
      </c>
      <c r="H18" s="1132"/>
      <c r="I18" s="1132"/>
      <c r="J18" s="1133">
        <f t="shared" si="5"/>
        <v>0</v>
      </c>
    </row>
    <row r="19" spans="1:10">
      <c r="A19" s="479" t="s">
        <v>1425</v>
      </c>
      <c r="B19" s="868"/>
      <c r="C19" s="868"/>
      <c r="D19" s="1132"/>
      <c r="E19" s="1134"/>
      <c r="F19" s="1132"/>
      <c r="G19" s="1130">
        <f t="shared" si="3"/>
        <v>0</v>
      </c>
      <c r="H19" s="1132"/>
      <c r="I19" s="1132"/>
      <c r="J19" s="1133">
        <f t="shared" si="5"/>
        <v>0</v>
      </c>
    </row>
    <row r="20" spans="1:10">
      <c r="A20" s="479" t="s">
        <v>1426</v>
      </c>
      <c r="B20" s="868"/>
      <c r="C20" s="868"/>
      <c r="D20" s="1132"/>
      <c r="E20" s="1134"/>
      <c r="F20" s="1132"/>
      <c r="G20" s="1130">
        <f t="shared" si="3"/>
        <v>0</v>
      </c>
      <c r="H20" s="1132"/>
      <c r="I20" s="1132"/>
      <c r="J20" s="1133">
        <f t="shared" si="5"/>
        <v>0</v>
      </c>
    </row>
    <row r="21" spans="1:10">
      <c r="A21" s="479" t="s">
        <v>1427</v>
      </c>
      <c r="B21" s="868"/>
      <c r="C21" s="868"/>
      <c r="D21" s="1132"/>
      <c r="E21" s="1134"/>
      <c r="F21" s="1132"/>
      <c r="G21" s="1130">
        <f t="shared" si="3"/>
        <v>0</v>
      </c>
      <c r="H21" s="1132"/>
      <c r="I21" s="1132"/>
      <c r="J21" s="1133">
        <f t="shared" si="5"/>
        <v>0</v>
      </c>
    </row>
    <row r="22" spans="1:10">
      <c r="A22" s="477" t="s">
        <v>1428</v>
      </c>
      <c r="B22" s="478"/>
      <c r="C22" s="868"/>
      <c r="D22" s="1132">
        <f>SUM(D23:D25)</f>
        <v>0</v>
      </c>
      <c r="E22" s="1132">
        <f t="shared" ref="E22:F22" si="6">SUM(E23:E25)</f>
        <v>0</v>
      </c>
      <c r="F22" s="1132">
        <f t="shared" si="6"/>
        <v>0</v>
      </c>
      <c r="G22" s="1130">
        <f t="shared" si="3"/>
        <v>0</v>
      </c>
      <c r="H22" s="1132">
        <f t="shared" ref="H22:I22" si="7">SUM(H23:H25)</f>
        <v>0</v>
      </c>
      <c r="I22" s="1132">
        <f t="shared" si="7"/>
        <v>0</v>
      </c>
      <c r="J22" s="1133">
        <f t="shared" si="5"/>
        <v>0</v>
      </c>
    </row>
    <row r="23" spans="1:10">
      <c r="A23" s="475"/>
      <c r="B23" s="869" t="s">
        <v>1429</v>
      </c>
      <c r="C23" s="869"/>
      <c r="D23" s="1132"/>
      <c r="E23" s="1134"/>
      <c r="F23" s="1132"/>
      <c r="G23" s="1130">
        <f t="shared" si="3"/>
        <v>0</v>
      </c>
      <c r="H23" s="1132"/>
      <c r="I23" s="1132"/>
      <c r="J23" s="1133">
        <f t="shared" si="5"/>
        <v>0</v>
      </c>
    </row>
    <row r="24" spans="1:10">
      <c r="A24" s="475"/>
      <c r="B24" s="869" t="s">
        <v>1430</v>
      </c>
      <c r="C24" s="869"/>
      <c r="D24" s="1132"/>
      <c r="E24" s="1134"/>
      <c r="F24" s="1132"/>
      <c r="G24" s="1130">
        <f t="shared" si="3"/>
        <v>0</v>
      </c>
      <c r="H24" s="1132"/>
      <c r="I24" s="1132"/>
      <c r="J24" s="1133">
        <f t="shared" si="5"/>
        <v>0</v>
      </c>
    </row>
    <row r="25" spans="1:10">
      <c r="A25" s="475"/>
      <c r="B25" s="869" t="s">
        <v>1431</v>
      </c>
      <c r="C25" s="869"/>
      <c r="D25" s="1132"/>
      <c r="E25" s="1134"/>
      <c r="F25" s="1132"/>
      <c r="G25" s="1130">
        <f t="shared" si="3"/>
        <v>0</v>
      </c>
      <c r="H25" s="1132"/>
      <c r="I25" s="1132"/>
      <c r="J25" s="1133">
        <f t="shared" si="5"/>
        <v>0</v>
      </c>
    </row>
    <row r="26" spans="1:10">
      <c r="A26" s="477" t="s">
        <v>1432</v>
      </c>
      <c r="B26" s="478"/>
      <c r="C26" s="868"/>
      <c r="D26" s="1132">
        <f>SUM(D27,D29:D32)</f>
        <v>0</v>
      </c>
      <c r="E26" s="1132">
        <f t="shared" ref="E26:F26" si="8">SUM(E27,E29:E32)</f>
        <v>0</v>
      </c>
      <c r="F26" s="1132">
        <f t="shared" si="8"/>
        <v>0</v>
      </c>
      <c r="G26" s="1130">
        <f t="shared" si="3"/>
        <v>0</v>
      </c>
      <c r="H26" s="1132">
        <f t="shared" ref="H26:I26" si="9">SUM(H27,H29:H32)</f>
        <v>0</v>
      </c>
      <c r="I26" s="1132">
        <f t="shared" si="9"/>
        <v>0</v>
      </c>
      <c r="J26" s="1133">
        <f t="shared" si="5"/>
        <v>0</v>
      </c>
    </row>
    <row r="27" spans="1:10">
      <c r="A27" s="479"/>
      <c r="B27" s="869" t="s">
        <v>1433</v>
      </c>
      <c r="C27" s="869"/>
      <c r="D27" s="1132">
        <f>D28</f>
        <v>0</v>
      </c>
      <c r="E27" s="1132">
        <f t="shared" ref="E27:F27" si="10">E28</f>
        <v>0</v>
      </c>
      <c r="F27" s="1132">
        <f t="shared" si="10"/>
        <v>0</v>
      </c>
      <c r="G27" s="1130">
        <f t="shared" si="3"/>
        <v>0</v>
      </c>
      <c r="H27" s="1132">
        <f t="shared" ref="H27:I27" si="11">H28</f>
        <v>0</v>
      </c>
      <c r="I27" s="1132">
        <f t="shared" si="11"/>
        <v>0</v>
      </c>
      <c r="J27" s="1133">
        <f t="shared" si="5"/>
        <v>0</v>
      </c>
    </row>
    <row r="28" spans="1:10">
      <c r="A28" s="479"/>
      <c r="B28" s="869"/>
      <c r="C28" s="869" t="s">
        <v>1434</v>
      </c>
      <c r="D28" s="1132"/>
      <c r="E28" s="1134"/>
      <c r="F28" s="1132"/>
      <c r="G28" s="1130">
        <f t="shared" si="3"/>
        <v>0</v>
      </c>
      <c r="H28" s="1132"/>
      <c r="I28" s="1132"/>
      <c r="J28" s="1133">
        <f t="shared" si="5"/>
        <v>0</v>
      </c>
    </row>
    <row r="29" spans="1:10">
      <c r="A29" s="479"/>
      <c r="B29" s="869" t="s">
        <v>1435</v>
      </c>
      <c r="C29" s="869"/>
      <c r="D29" s="1132"/>
      <c r="E29" s="1134"/>
      <c r="F29" s="1132"/>
      <c r="G29" s="1130">
        <f t="shared" si="3"/>
        <v>0</v>
      </c>
      <c r="H29" s="1132"/>
      <c r="I29" s="1132"/>
      <c r="J29" s="1133">
        <f t="shared" si="5"/>
        <v>0</v>
      </c>
    </row>
    <row r="30" spans="1:10">
      <c r="A30" s="479"/>
      <c r="B30" s="869" t="s">
        <v>1436</v>
      </c>
      <c r="C30" s="869"/>
      <c r="D30" s="1132"/>
      <c r="E30" s="1134"/>
      <c r="F30" s="1132"/>
      <c r="G30" s="1130">
        <f t="shared" si="3"/>
        <v>0</v>
      </c>
      <c r="H30" s="1132"/>
      <c r="I30" s="1132"/>
      <c r="J30" s="1133">
        <f t="shared" si="5"/>
        <v>0</v>
      </c>
    </row>
    <row r="31" spans="1:10">
      <c r="A31" s="479"/>
      <c r="B31" s="869" t="s">
        <v>1437</v>
      </c>
      <c r="C31" s="869"/>
      <c r="D31" s="1132"/>
      <c r="E31" s="1134"/>
      <c r="F31" s="1132"/>
      <c r="G31" s="1130">
        <f t="shared" si="3"/>
        <v>0</v>
      </c>
      <c r="H31" s="1132"/>
      <c r="I31" s="1132"/>
      <c r="J31" s="1133">
        <f t="shared" si="5"/>
        <v>0</v>
      </c>
    </row>
    <row r="32" spans="1:10">
      <c r="A32" s="479"/>
      <c r="B32" s="869" t="s">
        <v>1438</v>
      </c>
      <c r="C32" s="869"/>
      <c r="D32" s="1132"/>
      <c r="E32" s="1134"/>
      <c r="F32" s="1132"/>
      <c r="G32" s="1130">
        <f t="shared" si="3"/>
        <v>0</v>
      </c>
      <c r="H32" s="1132"/>
      <c r="I32" s="1132"/>
      <c r="J32" s="1133">
        <f t="shared" si="5"/>
        <v>0</v>
      </c>
    </row>
    <row r="33" spans="1:10">
      <c r="A33" s="477" t="s">
        <v>1439</v>
      </c>
      <c r="B33" s="478"/>
      <c r="C33" s="868"/>
      <c r="D33" s="1132">
        <f>SUM(D34:D41)</f>
        <v>24503231.327482801</v>
      </c>
      <c r="E33" s="1132">
        <f t="shared" ref="E33:F33" si="12">SUM(E34:E41)</f>
        <v>0</v>
      </c>
      <c r="F33" s="1132">
        <f t="shared" si="12"/>
        <v>5101019.2981246496</v>
      </c>
      <c r="G33" s="1130">
        <f t="shared" si="3"/>
        <v>29604250.62560745</v>
      </c>
      <c r="H33" s="1132">
        <f t="shared" ref="H33:I33" si="13">SUM(H34:H41)</f>
        <v>0</v>
      </c>
      <c r="I33" s="1132">
        <f t="shared" si="13"/>
        <v>16785781.7995</v>
      </c>
      <c r="J33" s="1133">
        <f t="shared" si="5"/>
        <v>46390032.425107449</v>
      </c>
    </row>
    <row r="34" spans="1:10">
      <c r="A34" s="477"/>
      <c r="B34" s="474" t="s">
        <v>1440</v>
      </c>
      <c r="C34" s="869"/>
      <c r="D34" s="1132">
        <v>24503231.327482801</v>
      </c>
      <c r="E34" s="1134"/>
      <c r="F34" s="1132">
        <v>5101019.2981246496</v>
      </c>
      <c r="G34" s="1130">
        <f t="shared" si="3"/>
        <v>29604250.62560745</v>
      </c>
      <c r="H34" s="1132"/>
      <c r="I34" s="1132">
        <v>16785781.7995</v>
      </c>
      <c r="J34" s="1133">
        <f t="shared" si="5"/>
        <v>46390032.425107449</v>
      </c>
    </row>
    <row r="35" spans="1:10">
      <c r="A35" s="479"/>
      <c r="B35" s="869" t="s">
        <v>1441</v>
      </c>
      <c r="C35" s="869"/>
      <c r="D35" s="1132"/>
      <c r="E35" s="1134"/>
      <c r="F35" s="1132"/>
      <c r="G35" s="1130">
        <f t="shared" si="3"/>
        <v>0</v>
      </c>
      <c r="H35" s="1132"/>
      <c r="I35" s="1132"/>
      <c r="J35" s="1133">
        <f t="shared" si="5"/>
        <v>0</v>
      </c>
    </row>
    <row r="36" spans="1:10">
      <c r="A36" s="479"/>
      <c r="B36" s="869" t="s">
        <v>1442</v>
      </c>
      <c r="C36" s="869"/>
      <c r="D36" s="1132"/>
      <c r="E36" s="1134"/>
      <c r="F36" s="1132"/>
      <c r="G36" s="1130">
        <f t="shared" si="3"/>
        <v>0</v>
      </c>
      <c r="H36" s="1132"/>
      <c r="I36" s="1132"/>
      <c r="J36" s="1133">
        <f t="shared" si="5"/>
        <v>0</v>
      </c>
    </row>
    <row r="37" spans="1:10">
      <c r="A37" s="479"/>
      <c r="B37" s="869" t="s">
        <v>1443</v>
      </c>
      <c r="C37" s="869"/>
      <c r="D37" s="1132"/>
      <c r="E37" s="1134"/>
      <c r="F37" s="1132"/>
      <c r="G37" s="1130">
        <f t="shared" si="3"/>
        <v>0</v>
      </c>
      <c r="H37" s="1132"/>
      <c r="I37" s="1132"/>
      <c r="J37" s="1133">
        <f t="shared" si="5"/>
        <v>0</v>
      </c>
    </row>
    <row r="38" spans="1:10">
      <c r="A38" s="479"/>
      <c r="B38" s="869" t="s">
        <v>1444</v>
      </c>
      <c r="C38" s="869"/>
      <c r="D38" s="1132"/>
      <c r="E38" s="1134"/>
      <c r="F38" s="1132"/>
      <c r="G38" s="1130">
        <f t="shared" si="3"/>
        <v>0</v>
      </c>
      <c r="H38" s="1132"/>
      <c r="I38" s="1132"/>
      <c r="J38" s="1133">
        <f t="shared" si="5"/>
        <v>0</v>
      </c>
    </row>
    <row r="39" spans="1:10">
      <c r="A39" s="479"/>
      <c r="B39" s="869" t="s">
        <v>1445</v>
      </c>
      <c r="C39" s="869"/>
      <c r="D39" s="1132"/>
      <c r="E39" s="1134"/>
      <c r="F39" s="1132"/>
      <c r="G39" s="1130">
        <f t="shared" si="3"/>
        <v>0</v>
      </c>
      <c r="H39" s="1132"/>
      <c r="I39" s="1132"/>
      <c r="J39" s="1133">
        <f t="shared" si="5"/>
        <v>0</v>
      </c>
    </row>
    <row r="40" spans="1:10">
      <c r="A40" s="477"/>
      <c r="B40" s="474" t="s">
        <v>1446</v>
      </c>
      <c r="C40" s="869" t="s">
        <v>1447</v>
      </c>
      <c r="D40" s="1132"/>
      <c r="E40" s="1134"/>
      <c r="F40" s="1132"/>
      <c r="G40" s="1130">
        <f t="shared" si="3"/>
        <v>0</v>
      </c>
      <c r="H40" s="1132"/>
      <c r="I40" s="1132"/>
      <c r="J40" s="1133">
        <f t="shared" si="5"/>
        <v>0</v>
      </c>
    </row>
    <row r="41" spans="1:10">
      <c r="A41" s="477"/>
      <c r="B41" s="474" t="s">
        <v>1448</v>
      </c>
      <c r="C41" s="869" t="s">
        <v>1449</v>
      </c>
      <c r="D41" s="1132"/>
      <c r="E41" s="1134"/>
      <c r="F41" s="1132"/>
      <c r="G41" s="1130">
        <f t="shared" si="3"/>
        <v>0</v>
      </c>
      <c r="H41" s="1132"/>
      <c r="I41" s="1132"/>
      <c r="J41" s="1133">
        <f t="shared" si="5"/>
        <v>0</v>
      </c>
    </row>
    <row r="42" spans="1:10">
      <c r="A42" s="477" t="s">
        <v>1450</v>
      </c>
      <c r="B42" s="478"/>
      <c r="C42" s="868"/>
      <c r="D42" s="1132">
        <f>SUM(D43:D44)</f>
        <v>27468705.059999999</v>
      </c>
      <c r="E42" s="1132">
        <f t="shared" ref="E42:F42" si="14">SUM(E43:E44)</f>
        <v>0</v>
      </c>
      <c r="F42" s="1132">
        <f t="shared" si="14"/>
        <v>18866585.760000002</v>
      </c>
      <c r="G42" s="1130">
        <f t="shared" si="3"/>
        <v>46335290.82</v>
      </c>
      <c r="H42" s="1132">
        <f t="shared" ref="H42:I42" si="15">SUM(H43:H44)</f>
        <v>0</v>
      </c>
      <c r="I42" s="1132">
        <f t="shared" si="15"/>
        <v>83601526.079999983</v>
      </c>
      <c r="J42" s="1133">
        <f t="shared" si="5"/>
        <v>129936816.89999998</v>
      </c>
    </row>
    <row r="43" spans="1:10">
      <c r="A43" s="475"/>
      <c r="B43" s="869" t="s">
        <v>1451</v>
      </c>
      <c r="C43" s="869"/>
      <c r="D43" s="1132">
        <v>196880.19999999998</v>
      </c>
      <c r="E43" s="1134"/>
      <c r="F43" s="1132">
        <v>179039.96000000002</v>
      </c>
      <c r="G43" s="1130">
        <f t="shared" si="3"/>
        <v>375920.16000000003</v>
      </c>
      <c r="H43" s="1132"/>
      <c r="I43" s="1132">
        <v>24201526.079999991</v>
      </c>
      <c r="J43" s="1133">
        <f t="shared" si="5"/>
        <v>24577446.239999991</v>
      </c>
    </row>
    <row r="44" spans="1:10">
      <c r="A44" s="475"/>
      <c r="B44" s="869" t="s">
        <v>1452</v>
      </c>
      <c r="C44" s="869"/>
      <c r="D44" s="1132">
        <v>27271824.859999999</v>
      </c>
      <c r="E44" s="1134"/>
      <c r="F44" s="1132">
        <v>18687545.800000001</v>
      </c>
      <c r="G44" s="1130">
        <f t="shared" si="3"/>
        <v>45959370.659999996</v>
      </c>
      <c r="H44" s="1132"/>
      <c r="I44" s="1132">
        <v>59400000</v>
      </c>
      <c r="J44" s="1133">
        <f t="shared" si="5"/>
        <v>105359370.66</v>
      </c>
    </row>
    <row r="45" spans="1:10">
      <c r="A45" s="870" t="s">
        <v>1453</v>
      </c>
      <c r="B45" s="871"/>
      <c r="C45" s="871"/>
      <c r="D45" s="1132">
        <f>D46+D47</f>
        <v>0</v>
      </c>
      <c r="E45" s="1132">
        <f t="shared" ref="E45:J45" si="16">E46+E47</f>
        <v>0</v>
      </c>
      <c r="F45" s="1132">
        <f t="shared" si="16"/>
        <v>0</v>
      </c>
      <c r="G45" s="1132">
        <f t="shared" si="16"/>
        <v>0</v>
      </c>
      <c r="H45" s="1132">
        <f t="shared" si="16"/>
        <v>0</v>
      </c>
      <c r="I45" s="1132">
        <f t="shared" si="16"/>
        <v>0</v>
      </c>
      <c r="J45" s="1132">
        <f t="shared" si="16"/>
        <v>0</v>
      </c>
    </row>
    <row r="46" spans="1:10">
      <c r="A46" s="872"/>
      <c r="B46" s="873" t="s">
        <v>1454</v>
      </c>
      <c r="C46" s="874"/>
      <c r="D46" s="1135"/>
      <c r="E46" s="1136"/>
      <c r="F46" s="1137"/>
      <c r="G46" s="1130">
        <f t="shared" si="3"/>
        <v>0</v>
      </c>
      <c r="H46" s="1137"/>
      <c r="I46" s="1137"/>
      <c r="J46" s="1133">
        <f t="shared" si="5"/>
        <v>0</v>
      </c>
    </row>
    <row r="47" spans="1:10">
      <c r="A47" s="872"/>
      <c r="B47" s="873" t="s">
        <v>1455</v>
      </c>
      <c r="C47" s="873"/>
      <c r="D47" s="1135"/>
      <c r="E47" s="1136"/>
      <c r="F47" s="1137"/>
      <c r="G47" s="1130">
        <f t="shared" si="3"/>
        <v>0</v>
      </c>
      <c r="H47" s="1137"/>
      <c r="I47" s="1137"/>
      <c r="J47" s="1133">
        <f t="shared" si="5"/>
        <v>0</v>
      </c>
    </row>
    <row r="48" spans="1:10" ht="13.5" thickBot="1">
      <c r="A48" s="480" t="s">
        <v>1456</v>
      </c>
      <c r="B48" s="481"/>
      <c r="C48" s="481"/>
      <c r="D48" s="1138">
        <f>SUM(D6,D16:D22,D26,D33,D42+D45)</f>
        <v>2100909834.997483</v>
      </c>
      <c r="E48" s="1138">
        <f t="shared" ref="E48:J48" si="17">SUM(E6,E16:E22,E26,E33,E42+E45)</f>
        <v>0</v>
      </c>
      <c r="F48" s="1138">
        <f t="shared" si="17"/>
        <v>1054277508.7281247</v>
      </c>
      <c r="G48" s="1138">
        <f t="shared" si="17"/>
        <v>3155187343.7256083</v>
      </c>
      <c r="H48" s="1138">
        <f t="shared" si="17"/>
        <v>0</v>
      </c>
      <c r="I48" s="1138">
        <f t="shared" si="17"/>
        <v>313486967.87949997</v>
      </c>
      <c r="J48" s="1138">
        <f t="shared" si="17"/>
        <v>3468674311.6051083</v>
      </c>
    </row>
    <row r="49" spans="1:10" ht="13.5" thickTop="1">
      <c r="A49" s="482"/>
      <c r="B49" s="482"/>
      <c r="C49" s="482"/>
      <c r="D49" s="483"/>
      <c r="E49" s="483"/>
      <c r="F49" s="483"/>
      <c r="G49" s="484"/>
      <c r="H49" s="485"/>
      <c r="I49" s="485"/>
      <c r="J49" s="486"/>
    </row>
    <row r="50" spans="1:10">
      <c r="A50" s="487"/>
      <c r="B50" s="487"/>
      <c r="C50" s="487"/>
      <c r="F50" s="483"/>
      <c r="H50" s="466"/>
      <c r="I50" s="466"/>
      <c r="J50" s="466"/>
    </row>
  </sheetData>
  <mergeCells count="3">
    <mergeCell ref="A2:J2"/>
    <mergeCell ref="A3:J3"/>
    <mergeCell ref="A5:C5"/>
  </mergeCells>
  <pageMargins left="0.7" right="0.7" top="0.75" bottom="0.75" header="0.3" footer="0.3"/>
  <customProperties>
    <customPr name="_pios_id" r:id="rId1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5">
    <pageSetUpPr fitToPage="1"/>
  </sheetPr>
  <dimension ref="A1:R38"/>
  <sheetViews>
    <sheetView showGridLines="0" topLeftCell="A8" workbookViewId="0">
      <selection activeCell="L20" sqref="L20"/>
    </sheetView>
  </sheetViews>
  <sheetFormatPr defaultColWidth="8.85546875" defaultRowHeight="12.75"/>
  <cols>
    <col min="1" max="1" width="3.7109375" customWidth="1"/>
    <col min="2" max="2" width="13.7109375" customWidth="1"/>
    <col min="3" max="3" width="17.7109375" customWidth="1"/>
    <col min="4" max="4" width="10.140625" customWidth="1"/>
    <col min="5" max="5" width="34.140625" customWidth="1"/>
    <col min="6" max="6" width="16.140625" customWidth="1"/>
    <col min="7" max="7" width="13.85546875" customWidth="1"/>
    <col min="257" max="257" width="3.7109375" customWidth="1"/>
    <col min="258" max="258" width="13.7109375" customWidth="1"/>
    <col min="259" max="259" width="17.7109375" customWidth="1"/>
    <col min="260" max="260" width="10.140625" customWidth="1"/>
    <col min="261" max="261" width="34.140625" customWidth="1"/>
    <col min="262" max="262" width="16.140625" customWidth="1"/>
    <col min="513" max="513" width="3.7109375" customWidth="1"/>
    <col min="514" max="514" width="13.7109375" customWidth="1"/>
    <col min="515" max="515" width="17.7109375" customWidth="1"/>
    <col min="516" max="516" width="10.140625" customWidth="1"/>
    <col min="517" max="517" width="34.140625" customWidth="1"/>
    <col min="518" max="518" width="16.140625" customWidth="1"/>
    <col min="769" max="769" width="3.7109375" customWidth="1"/>
    <col min="770" max="770" width="13.7109375" customWidth="1"/>
    <col min="771" max="771" width="17.7109375" customWidth="1"/>
    <col min="772" max="772" width="10.140625" customWidth="1"/>
    <col min="773" max="773" width="34.140625" customWidth="1"/>
    <col min="774" max="774" width="16.140625" customWidth="1"/>
    <col min="1025" max="1025" width="3.7109375" customWidth="1"/>
    <col min="1026" max="1026" width="13.7109375" customWidth="1"/>
    <col min="1027" max="1027" width="17.7109375" customWidth="1"/>
    <col min="1028" max="1028" width="10.140625" customWidth="1"/>
    <col min="1029" max="1029" width="34.140625" customWidth="1"/>
    <col min="1030" max="1030" width="16.140625" customWidth="1"/>
    <col min="1281" max="1281" width="3.7109375" customWidth="1"/>
    <col min="1282" max="1282" width="13.7109375" customWidth="1"/>
    <col min="1283" max="1283" width="17.7109375" customWidth="1"/>
    <col min="1284" max="1284" width="10.140625" customWidth="1"/>
    <col min="1285" max="1285" width="34.140625" customWidth="1"/>
    <col min="1286" max="1286" width="16.140625" customWidth="1"/>
    <col min="1537" max="1537" width="3.7109375" customWidth="1"/>
    <col min="1538" max="1538" width="13.7109375" customWidth="1"/>
    <col min="1539" max="1539" width="17.7109375" customWidth="1"/>
    <col min="1540" max="1540" width="10.140625" customWidth="1"/>
    <col min="1541" max="1541" width="34.140625" customWidth="1"/>
    <col min="1542" max="1542" width="16.140625" customWidth="1"/>
    <col min="1793" max="1793" width="3.7109375" customWidth="1"/>
    <col min="1794" max="1794" width="13.7109375" customWidth="1"/>
    <col min="1795" max="1795" width="17.7109375" customWidth="1"/>
    <col min="1796" max="1796" width="10.140625" customWidth="1"/>
    <col min="1797" max="1797" width="34.140625" customWidth="1"/>
    <col min="1798" max="1798" width="16.140625" customWidth="1"/>
    <col min="2049" max="2049" width="3.7109375" customWidth="1"/>
    <col min="2050" max="2050" width="13.7109375" customWidth="1"/>
    <col min="2051" max="2051" width="17.7109375" customWidth="1"/>
    <col min="2052" max="2052" width="10.140625" customWidth="1"/>
    <col min="2053" max="2053" width="34.140625" customWidth="1"/>
    <col min="2054" max="2054" width="16.140625" customWidth="1"/>
    <col min="2305" max="2305" width="3.7109375" customWidth="1"/>
    <col min="2306" max="2306" width="13.7109375" customWidth="1"/>
    <col min="2307" max="2307" width="17.7109375" customWidth="1"/>
    <col min="2308" max="2308" width="10.140625" customWidth="1"/>
    <col min="2309" max="2309" width="34.140625" customWidth="1"/>
    <col min="2310" max="2310" width="16.140625" customWidth="1"/>
    <col min="2561" max="2561" width="3.7109375" customWidth="1"/>
    <col min="2562" max="2562" width="13.7109375" customWidth="1"/>
    <col min="2563" max="2563" width="17.7109375" customWidth="1"/>
    <col min="2564" max="2564" width="10.140625" customWidth="1"/>
    <col min="2565" max="2565" width="34.140625" customWidth="1"/>
    <col min="2566" max="2566" width="16.140625" customWidth="1"/>
    <col min="2817" max="2817" width="3.7109375" customWidth="1"/>
    <col min="2818" max="2818" width="13.7109375" customWidth="1"/>
    <col min="2819" max="2819" width="17.7109375" customWidth="1"/>
    <col min="2820" max="2820" width="10.140625" customWidth="1"/>
    <col min="2821" max="2821" width="34.140625" customWidth="1"/>
    <col min="2822" max="2822" width="16.140625" customWidth="1"/>
    <col min="3073" max="3073" width="3.7109375" customWidth="1"/>
    <col min="3074" max="3074" width="13.7109375" customWidth="1"/>
    <col min="3075" max="3075" width="17.7109375" customWidth="1"/>
    <col min="3076" max="3076" width="10.140625" customWidth="1"/>
    <col min="3077" max="3077" width="34.140625" customWidth="1"/>
    <col min="3078" max="3078" width="16.140625" customWidth="1"/>
    <col min="3329" max="3329" width="3.7109375" customWidth="1"/>
    <col min="3330" max="3330" width="13.7109375" customWidth="1"/>
    <col min="3331" max="3331" width="17.7109375" customWidth="1"/>
    <col min="3332" max="3332" width="10.140625" customWidth="1"/>
    <col min="3333" max="3333" width="34.140625" customWidth="1"/>
    <col min="3334" max="3334" width="16.140625" customWidth="1"/>
    <col min="3585" max="3585" width="3.7109375" customWidth="1"/>
    <col min="3586" max="3586" width="13.7109375" customWidth="1"/>
    <col min="3587" max="3587" width="17.7109375" customWidth="1"/>
    <col min="3588" max="3588" width="10.140625" customWidth="1"/>
    <col min="3589" max="3589" width="34.140625" customWidth="1"/>
    <col min="3590" max="3590" width="16.140625" customWidth="1"/>
    <col min="3841" max="3841" width="3.7109375" customWidth="1"/>
    <col min="3842" max="3842" width="13.7109375" customWidth="1"/>
    <col min="3843" max="3843" width="17.7109375" customWidth="1"/>
    <col min="3844" max="3844" width="10.140625" customWidth="1"/>
    <col min="3845" max="3845" width="34.140625" customWidth="1"/>
    <col min="3846" max="3846" width="16.140625" customWidth="1"/>
    <col min="4097" max="4097" width="3.7109375" customWidth="1"/>
    <col min="4098" max="4098" width="13.7109375" customWidth="1"/>
    <col min="4099" max="4099" width="17.7109375" customWidth="1"/>
    <col min="4100" max="4100" width="10.140625" customWidth="1"/>
    <col min="4101" max="4101" width="34.140625" customWidth="1"/>
    <col min="4102" max="4102" width="16.140625" customWidth="1"/>
    <col min="4353" max="4353" width="3.7109375" customWidth="1"/>
    <col min="4354" max="4354" width="13.7109375" customWidth="1"/>
    <col min="4355" max="4355" width="17.7109375" customWidth="1"/>
    <col min="4356" max="4356" width="10.140625" customWidth="1"/>
    <col min="4357" max="4357" width="34.140625" customWidth="1"/>
    <col min="4358" max="4358" width="16.140625" customWidth="1"/>
    <col min="4609" max="4609" width="3.7109375" customWidth="1"/>
    <col min="4610" max="4610" width="13.7109375" customWidth="1"/>
    <col min="4611" max="4611" width="17.7109375" customWidth="1"/>
    <col min="4612" max="4612" width="10.140625" customWidth="1"/>
    <col min="4613" max="4613" width="34.140625" customWidth="1"/>
    <col min="4614" max="4614" width="16.140625" customWidth="1"/>
    <col min="4865" max="4865" width="3.7109375" customWidth="1"/>
    <col min="4866" max="4866" width="13.7109375" customWidth="1"/>
    <col min="4867" max="4867" width="17.7109375" customWidth="1"/>
    <col min="4868" max="4868" width="10.140625" customWidth="1"/>
    <col min="4869" max="4869" width="34.140625" customWidth="1"/>
    <col min="4870" max="4870" width="16.140625" customWidth="1"/>
    <col min="5121" max="5121" width="3.7109375" customWidth="1"/>
    <col min="5122" max="5122" width="13.7109375" customWidth="1"/>
    <col min="5123" max="5123" width="17.7109375" customWidth="1"/>
    <col min="5124" max="5124" width="10.140625" customWidth="1"/>
    <col min="5125" max="5125" width="34.140625" customWidth="1"/>
    <col min="5126" max="5126" width="16.140625" customWidth="1"/>
    <col min="5377" max="5377" width="3.7109375" customWidth="1"/>
    <col min="5378" max="5378" width="13.7109375" customWidth="1"/>
    <col min="5379" max="5379" width="17.7109375" customWidth="1"/>
    <col min="5380" max="5380" width="10.140625" customWidth="1"/>
    <col min="5381" max="5381" width="34.140625" customWidth="1"/>
    <col min="5382" max="5382" width="16.140625" customWidth="1"/>
    <col min="5633" max="5633" width="3.7109375" customWidth="1"/>
    <col min="5634" max="5634" width="13.7109375" customWidth="1"/>
    <col min="5635" max="5635" width="17.7109375" customWidth="1"/>
    <col min="5636" max="5636" width="10.140625" customWidth="1"/>
    <col min="5637" max="5637" width="34.140625" customWidth="1"/>
    <col min="5638" max="5638" width="16.140625" customWidth="1"/>
    <col min="5889" max="5889" width="3.7109375" customWidth="1"/>
    <col min="5890" max="5890" width="13.7109375" customWidth="1"/>
    <col min="5891" max="5891" width="17.7109375" customWidth="1"/>
    <col min="5892" max="5892" width="10.140625" customWidth="1"/>
    <col min="5893" max="5893" width="34.140625" customWidth="1"/>
    <col min="5894" max="5894" width="16.140625" customWidth="1"/>
    <col min="6145" max="6145" width="3.7109375" customWidth="1"/>
    <col min="6146" max="6146" width="13.7109375" customWidth="1"/>
    <col min="6147" max="6147" width="17.7109375" customWidth="1"/>
    <col min="6148" max="6148" width="10.140625" customWidth="1"/>
    <col min="6149" max="6149" width="34.140625" customWidth="1"/>
    <col min="6150" max="6150" width="16.140625" customWidth="1"/>
    <col min="6401" max="6401" width="3.7109375" customWidth="1"/>
    <col min="6402" max="6402" width="13.7109375" customWidth="1"/>
    <col min="6403" max="6403" width="17.7109375" customWidth="1"/>
    <col min="6404" max="6404" width="10.140625" customWidth="1"/>
    <col min="6405" max="6405" width="34.140625" customWidth="1"/>
    <col min="6406" max="6406" width="16.140625" customWidth="1"/>
    <col min="6657" max="6657" width="3.7109375" customWidth="1"/>
    <col min="6658" max="6658" width="13.7109375" customWidth="1"/>
    <col min="6659" max="6659" width="17.7109375" customWidth="1"/>
    <col min="6660" max="6660" width="10.140625" customWidth="1"/>
    <col min="6661" max="6661" width="34.140625" customWidth="1"/>
    <col min="6662" max="6662" width="16.140625" customWidth="1"/>
    <col min="6913" max="6913" width="3.7109375" customWidth="1"/>
    <col min="6914" max="6914" width="13.7109375" customWidth="1"/>
    <col min="6915" max="6915" width="17.7109375" customWidth="1"/>
    <col min="6916" max="6916" width="10.140625" customWidth="1"/>
    <col min="6917" max="6917" width="34.140625" customWidth="1"/>
    <col min="6918" max="6918" width="16.140625" customWidth="1"/>
    <col min="7169" max="7169" width="3.7109375" customWidth="1"/>
    <col min="7170" max="7170" width="13.7109375" customWidth="1"/>
    <col min="7171" max="7171" width="17.7109375" customWidth="1"/>
    <col min="7172" max="7172" width="10.140625" customWidth="1"/>
    <col min="7173" max="7173" width="34.140625" customWidth="1"/>
    <col min="7174" max="7174" width="16.140625" customWidth="1"/>
    <col min="7425" max="7425" width="3.7109375" customWidth="1"/>
    <col min="7426" max="7426" width="13.7109375" customWidth="1"/>
    <col min="7427" max="7427" width="17.7109375" customWidth="1"/>
    <col min="7428" max="7428" width="10.140625" customWidth="1"/>
    <col min="7429" max="7429" width="34.140625" customWidth="1"/>
    <col min="7430" max="7430" width="16.140625" customWidth="1"/>
    <col min="7681" max="7681" width="3.7109375" customWidth="1"/>
    <col min="7682" max="7682" width="13.7109375" customWidth="1"/>
    <col min="7683" max="7683" width="17.7109375" customWidth="1"/>
    <col min="7684" max="7684" width="10.140625" customWidth="1"/>
    <col min="7685" max="7685" width="34.140625" customWidth="1"/>
    <col min="7686" max="7686" width="16.140625" customWidth="1"/>
    <col min="7937" max="7937" width="3.7109375" customWidth="1"/>
    <col min="7938" max="7938" width="13.7109375" customWidth="1"/>
    <col min="7939" max="7939" width="17.7109375" customWidth="1"/>
    <col min="7940" max="7940" width="10.140625" customWidth="1"/>
    <col min="7941" max="7941" width="34.140625" customWidth="1"/>
    <col min="7942" max="7942" width="16.140625" customWidth="1"/>
    <col min="8193" max="8193" width="3.7109375" customWidth="1"/>
    <col min="8194" max="8194" width="13.7109375" customWidth="1"/>
    <col min="8195" max="8195" width="17.7109375" customWidth="1"/>
    <col min="8196" max="8196" width="10.140625" customWidth="1"/>
    <col min="8197" max="8197" width="34.140625" customWidth="1"/>
    <col min="8198" max="8198" width="16.140625" customWidth="1"/>
    <col min="8449" max="8449" width="3.7109375" customWidth="1"/>
    <col min="8450" max="8450" width="13.7109375" customWidth="1"/>
    <col min="8451" max="8451" width="17.7109375" customWidth="1"/>
    <col min="8452" max="8452" width="10.140625" customWidth="1"/>
    <col min="8453" max="8453" width="34.140625" customWidth="1"/>
    <col min="8454" max="8454" width="16.140625" customWidth="1"/>
    <col min="8705" max="8705" width="3.7109375" customWidth="1"/>
    <col min="8706" max="8706" width="13.7109375" customWidth="1"/>
    <col min="8707" max="8707" width="17.7109375" customWidth="1"/>
    <col min="8708" max="8708" width="10.140625" customWidth="1"/>
    <col min="8709" max="8709" width="34.140625" customWidth="1"/>
    <col min="8710" max="8710" width="16.140625" customWidth="1"/>
    <col min="8961" max="8961" width="3.7109375" customWidth="1"/>
    <col min="8962" max="8962" width="13.7109375" customWidth="1"/>
    <col min="8963" max="8963" width="17.7109375" customWidth="1"/>
    <col min="8964" max="8964" width="10.140625" customWidth="1"/>
    <col min="8965" max="8965" width="34.140625" customWidth="1"/>
    <col min="8966" max="8966" width="16.140625" customWidth="1"/>
    <col min="9217" max="9217" width="3.7109375" customWidth="1"/>
    <col min="9218" max="9218" width="13.7109375" customWidth="1"/>
    <col min="9219" max="9219" width="17.7109375" customWidth="1"/>
    <col min="9220" max="9220" width="10.140625" customWidth="1"/>
    <col min="9221" max="9221" width="34.140625" customWidth="1"/>
    <col min="9222" max="9222" width="16.140625" customWidth="1"/>
    <col min="9473" max="9473" width="3.7109375" customWidth="1"/>
    <col min="9474" max="9474" width="13.7109375" customWidth="1"/>
    <col min="9475" max="9475" width="17.7109375" customWidth="1"/>
    <col min="9476" max="9476" width="10.140625" customWidth="1"/>
    <col min="9477" max="9477" width="34.140625" customWidth="1"/>
    <col min="9478" max="9478" width="16.140625" customWidth="1"/>
    <col min="9729" max="9729" width="3.7109375" customWidth="1"/>
    <col min="9730" max="9730" width="13.7109375" customWidth="1"/>
    <col min="9731" max="9731" width="17.7109375" customWidth="1"/>
    <col min="9732" max="9732" width="10.140625" customWidth="1"/>
    <col min="9733" max="9733" width="34.140625" customWidth="1"/>
    <col min="9734" max="9734" width="16.140625" customWidth="1"/>
    <col min="9985" max="9985" width="3.7109375" customWidth="1"/>
    <col min="9986" max="9986" width="13.7109375" customWidth="1"/>
    <col min="9987" max="9987" width="17.7109375" customWidth="1"/>
    <col min="9988" max="9988" width="10.140625" customWidth="1"/>
    <col min="9989" max="9989" width="34.140625" customWidth="1"/>
    <col min="9990" max="9990" width="16.140625" customWidth="1"/>
    <col min="10241" max="10241" width="3.7109375" customWidth="1"/>
    <col min="10242" max="10242" width="13.7109375" customWidth="1"/>
    <col min="10243" max="10243" width="17.7109375" customWidth="1"/>
    <col min="10244" max="10244" width="10.140625" customWidth="1"/>
    <col min="10245" max="10245" width="34.140625" customWidth="1"/>
    <col min="10246" max="10246" width="16.140625" customWidth="1"/>
    <col min="10497" max="10497" width="3.7109375" customWidth="1"/>
    <col min="10498" max="10498" width="13.7109375" customWidth="1"/>
    <col min="10499" max="10499" width="17.7109375" customWidth="1"/>
    <col min="10500" max="10500" width="10.140625" customWidth="1"/>
    <col min="10501" max="10501" width="34.140625" customWidth="1"/>
    <col min="10502" max="10502" width="16.140625" customWidth="1"/>
    <col min="10753" max="10753" width="3.7109375" customWidth="1"/>
    <col min="10754" max="10754" width="13.7109375" customWidth="1"/>
    <col min="10755" max="10755" width="17.7109375" customWidth="1"/>
    <col min="10756" max="10756" width="10.140625" customWidth="1"/>
    <col min="10757" max="10757" width="34.140625" customWidth="1"/>
    <col min="10758" max="10758" width="16.140625" customWidth="1"/>
    <col min="11009" max="11009" width="3.7109375" customWidth="1"/>
    <col min="11010" max="11010" width="13.7109375" customWidth="1"/>
    <col min="11011" max="11011" width="17.7109375" customWidth="1"/>
    <col min="11012" max="11012" width="10.140625" customWidth="1"/>
    <col min="11013" max="11013" width="34.140625" customWidth="1"/>
    <col min="11014" max="11014" width="16.140625" customWidth="1"/>
    <col min="11265" max="11265" width="3.7109375" customWidth="1"/>
    <col min="11266" max="11266" width="13.7109375" customWidth="1"/>
    <col min="11267" max="11267" width="17.7109375" customWidth="1"/>
    <col min="11268" max="11268" width="10.140625" customWidth="1"/>
    <col min="11269" max="11269" width="34.140625" customWidth="1"/>
    <col min="11270" max="11270" width="16.140625" customWidth="1"/>
    <col min="11521" max="11521" width="3.7109375" customWidth="1"/>
    <col min="11522" max="11522" width="13.7109375" customWidth="1"/>
    <col min="11523" max="11523" width="17.7109375" customWidth="1"/>
    <col min="11524" max="11524" width="10.140625" customWidth="1"/>
    <col min="11525" max="11525" width="34.140625" customWidth="1"/>
    <col min="11526" max="11526" width="16.140625" customWidth="1"/>
    <col min="11777" max="11777" width="3.7109375" customWidth="1"/>
    <col min="11778" max="11778" width="13.7109375" customWidth="1"/>
    <col min="11779" max="11779" width="17.7109375" customWidth="1"/>
    <col min="11780" max="11780" width="10.140625" customWidth="1"/>
    <col min="11781" max="11781" width="34.140625" customWidth="1"/>
    <col min="11782" max="11782" width="16.140625" customWidth="1"/>
    <col min="12033" max="12033" width="3.7109375" customWidth="1"/>
    <col min="12034" max="12034" width="13.7109375" customWidth="1"/>
    <col min="12035" max="12035" width="17.7109375" customWidth="1"/>
    <col min="12036" max="12036" width="10.140625" customWidth="1"/>
    <col min="12037" max="12037" width="34.140625" customWidth="1"/>
    <col min="12038" max="12038" width="16.140625" customWidth="1"/>
    <col min="12289" max="12289" width="3.7109375" customWidth="1"/>
    <col min="12290" max="12290" width="13.7109375" customWidth="1"/>
    <col min="12291" max="12291" width="17.7109375" customWidth="1"/>
    <col min="12292" max="12292" width="10.140625" customWidth="1"/>
    <col min="12293" max="12293" width="34.140625" customWidth="1"/>
    <col min="12294" max="12294" width="16.140625" customWidth="1"/>
    <col min="12545" max="12545" width="3.7109375" customWidth="1"/>
    <col min="12546" max="12546" width="13.7109375" customWidth="1"/>
    <col min="12547" max="12547" width="17.7109375" customWidth="1"/>
    <col min="12548" max="12548" width="10.140625" customWidth="1"/>
    <col min="12549" max="12549" width="34.140625" customWidth="1"/>
    <col min="12550" max="12550" width="16.140625" customWidth="1"/>
    <col min="12801" max="12801" width="3.7109375" customWidth="1"/>
    <col min="12802" max="12802" width="13.7109375" customWidth="1"/>
    <col min="12803" max="12803" width="17.7109375" customWidth="1"/>
    <col min="12804" max="12804" width="10.140625" customWidth="1"/>
    <col min="12805" max="12805" width="34.140625" customWidth="1"/>
    <col min="12806" max="12806" width="16.140625" customWidth="1"/>
    <col min="13057" max="13057" width="3.7109375" customWidth="1"/>
    <col min="13058" max="13058" width="13.7109375" customWidth="1"/>
    <col min="13059" max="13059" width="17.7109375" customWidth="1"/>
    <col min="13060" max="13060" width="10.140625" customWidth="1"/>
    <col min="13061" max="13061" width="34.140625" customWidth="1"/>
    <col min="13062" max="13062" width="16.140625" customWidth="1"/>
    <col min="13313" max="13313" width="3.7109375" customWidth="1"/>
    <col min="13314" max="13314" width="13.7109375" customWidth="1"/>
    <col min="13315" max="13315" width="17.7109375" customWidth="1"/>
    <col min="13316" max="13316" width="10.140625" customWidth="1"/>
    <col min="13317" max="13317" width="34.140625" customWidth="1"/>
    <col min="13318" max="13318" width="16.140625" customWidth="1"/>
    <col min="13569" max="13569" width="3.7109375" customWidth="1"/>
    <col min="13570" max="13570" width="13.7109375" customWidth="1"/>
    <col min="13571" max="13571" width="17.7109375" customWidth="1"/>
    <col min="13572" max="13572" width="10.140625" customWidth="1"/>
    <col min="13573" max="13573" width="34.140625" customWidth="1"/>
    <col min="13574" max="13574" width="16.140625" customWidth="1"/>
    <col min="13825" max="13825" width="3.7109375" customWidth="1"/>
    <col min="13826" max="13826" width="13.7109375" customWidth="1"/>
    <col min="13827" max="13827" width="17.7109375" customWidth="1"/>
    <col min="13828" max="13828" width="10.140625" customWidth="1"/>
    <col min="13829" max="13829" width="34.140625" customWidth="1"/>
    <col min="13830" max="13830" width="16.140625" customWidth="1"/>
    <col min="14081" max="14081" width="3.7109375" customWidth="1"/>
    <col min="14082" max="14082" width="13.7109375" customWidth="1"/>
    <col min="14083" max="14083" width="17.7109375" customWidth="1"/>
    <col min="14084" max="14084" width="10.140625" customWidth="1"/>
    <col min="14085" max="14085" width="34.140625" customWidth="1"/>
    <col min="14086" max="14086" width="16.140625" customWidth="1"/>
    <col min="14337" max="14337" width="3.7109375" customWidth="1"/>
    <col min="14338" max="14338" width="13.7109375" customWidth="1"/>
    <col min="14339" max="14339" width="17.7109375" customWidth="1"/>
    <col min="14340" max="14340" width="10.140625" customWidth="1"/>
    <col min="14341" max="14341" width="34.140625" customWidth="1"/>
    <col min="14342" max="14342" width="16.140625" customWidth="1"/>
    <col min="14593" max="14593" width="3.7109375" customWidth="1"/>
    <col min="14594" max="14594" width="13.7109375" customWidth="1"/>
    <col min="14595" max="14595" width="17.7109375" customWidth="1"/>
    <col min="14596" max="14596" width="10.140625" customWidth="1"/>
    <col min="14597" max="14597" width="34.140625" customWidth="1"/>
    <col min="14598" max="14598" width="16.140625" customWidth="1"/>
    <col min="14849" max="14849" width="3.7109375" customWidth="1"/>
    <col min="14850" max="14850" width="13.7109375" customWidth="1"/>
    <col min="14851" max="14851" width="17.7109375" customWidth="1"/>
    <col min="14852" max="14852" width="10.140625" customWidth="1"/>
    <col min="14853" max="14853" width="34.140625" customWidth="1"/>
    <col min="14854" max="14854" width="16.140625" customWidth="1"/>
    <col min="15105" max="15105" width="3.7109375" customWidth="1"/>
    <col min="15106" max="15106" width="13.7109375" customWidth="1"/>
    <col min="15107" max="15107" width="17.7109375" customWidth="1"/>
    <col min="15108" max="15108" width="10.140625" customWidth="1"/>
    <col min="15109" max="15109" width="34.140625" customWidth="1"/>
    <col min="15110" max="15110" width="16.140625" customWidth="1"/>
    <col min="15361" max="15361" width="3.7109375" customWidth="1"/>
    <col min="15362" max="15362" width="13.7109375" customWidth="1"/>
    <col min="15363" max="15363" width="17.7109375" customWidth="1"/>
    <col min="15364" max="15364" width="10.140625" customWidth="1"/>
    <col min="15365" max="15365" width="34.140625" customWidth="1"/>
    <col min="15366" max="15366" width="16.140625" customWidth="1"/>
    <col min="15617" max="15617" width="3.7109375" customWidth="1"/>
    <col min="15618" max="15618" width="13.7109375" customWidth="1"/>
    <col min="15619" max="15619" width="17.7109375" customWidth="1"/>
    <col min="15620" max="15620" width="10.140625" customWidth="1"/>
    <col min="15621" max="15621" width="34.140625" customWidth="1"/>
    <col min="15622" max="15622" width="16.140625" customWidth="1"/>
    <col min="15873" max="15873" width="3.7109375" customWidth="1"/>
    <col min="15874" max="15874" width="13.7109375" customWidth="1"/>
    <col min="15875" max="15875" width="17.7109375" customWidth="1"/>
    <col min="15876" max="15876" width="10.140625" customWidth="1"/>
    <col min="15877" max="15877" width="34.140625" customWidth="1"/>
    <col min="15878" max="15878" width="16.140625" customWidth="1"/>
    <col min="16129" max="16129" width="3.7109375" customWidth="1"/>
    <col min="16130" max="16130" width="13.7109375" customWidth="1"/>
    <col min="16131" max="16131" width="17.7109375" customWidth="1"/>
    <col min="16132" max="16132" width="10.140625" customWidth="1"/>
    <col min="16133" max="16133" width="34.140625" customWidth="1"/>
    <col min="16134" max="16134" width="16.140625" customWidth="1"/>
  </cols>
  <sheetData>
    <row r="1" spans="1:18" ht="30" customHeight="1">
      <c r="A1" s="83"/>
      <c r="B1" s="1533" t="s">
        <v>1457</v>
      </c>
      <c r="C1" s="1533"/>
      <c r="D1" s="1533"/>
      <c r="E1" s="1533"/>
      <c r="F1" s="1533"/>
      <c r="G1" s="84"/>
      <c r="H1" s="24"/>
      <c r="J1" s="68"/>
      <c r="K1" s="68"/>
      <c r="L1" s="68"/>
      <c r="M1" s="68"/>
      <c r="N1" s="68"/>
      <c r="O1" s="68"/>
      <c r="P1" s="68"/>
      <c r="Q1" s="68"/>
      <c r="R1" s="24"/>
    </row>
    <row r="2" spans="1:18" ht="35.1" customHeight="1">
      <c r="A2" s="85"/>
      <c r="B2" s="36"/>
      <c r="C2" s="36"/>
      <c r="G2" s="77"/>
    </row>
    <row r="3" spans="1:18">
      <c r="A3" s="85"/>
      <c r="B3" s="707"/>
      <c r="C3" s="707"/>
      <c r="D3" s="86" t="s">
        <v>1458</v>
      </c>
      <c r="G3" s="77"/>
    </row>
    <row r="4" spans="1:18">
      <c r="A4" s="85"/>
      <c r="B4" s="707"/>
      <c r="C4" s="707"/>
      <c r="G4" s="77"/>
    </row>
    <row r="5" spans="1:18" s="41" customFormat="1" ht="35.1" customHeight="1">
      <c r="A5" s="87"/>
      <c r="B5" s="41" t="s">
        <v>1459</v>
      </c>
      <c r="G5" s="88"/>
    </row>
    <row r="6" spans="1:18" s="41" customFormat="1">
      <c r="A6" s="87"/>
      <c r="B6" s="41" t="s">
        <v>1460</v>
      </c>
      <c r="G6" s="88"/>
    </row>
    <row r="7" spans="1:18" s="41" customFormat="1">
      <c r="A7" s="87"/>
      <c r="B7" s="41" t="s">
        <v>1461</v>
      </c>
      <c r="G7" s="88"/>
    </row>
    <row r="8" spans="1:18" s="41" customFormat="1">
      <c r="A8" s="87"/>
      <c r="B8" s="41" t="s">
        <v>1462</v>
      </c>
      <c r="G8" s="88"/>
    </row>
    <row r="9" spans="1:18" s="41" customFormat="1">
      <c r="A9" s="87"/>
      <c r="B9" s="41" t="s">
        <v>1463</v>
      </c>
      <c r="G9" s="88"/>
    </row>
    <row r="10" spans="1:18" s="41" customFormat="1">
      <c r="A10" s="87"/>
      <c r="B10" s="41" t="s">
        <v>1464</v>
      </c>
      <c r="G10" s="88"/>
    </row>
    <row r="11" spans="1:18" s="41" customFormat="1">
      <c r="A11" s="87"/>
      <c r="B11" s="41" t="s">
        <v>1465</v>
      </c>
      <c r="G11" s="88"/>
    </row>
    <row r="12" spans="1:18" s="41" customFormat="1">
      <c r="A12" s="87"/>
      <c r="B12" s="41" t="s">
        <v>1466</v>
      </c>
      <c r="G12" s="88"/>
    </row>
    <row r="13" spans="1:18" s="41" customFormat="1">
      <c r="A13" s="87"/>
      <c r="B13" s="41" t="s">
        <v>1467</v>
      </c>
      <c r="G13" s="88"/>
    </row>
    <row r="14" spans="1:18">
      <c r="A14" s="85"/>
      <c r="B14" s="41" t="s">
        <v>1468</v>
      </c>
      <c r="G14" s="77"/>
    </row>
    <row r="15" spans="1:18" ht="35.1" customHeight="1">
      <c r="A15" s="85"/>
      <c r="E15" s="36"/>
      <c r="F15" s="41" t="s">
        <v>1469</v>
      </c>
      <c r="G15" s="77"/>
    </row>
    <row r="16" spans="1:18">
      <c r="A16" s="85"/>
      <c r="E16" s="707"/>
      <c r="F16" s="41" t="s">
        <v>1470</v>
      </c>
      <c r="G16" s="77"/>
    </row>
    <row r="17" spans="1:7">
      <c r="A17" s="85"/>
      <c r="E17" s="707"/>
      <c r="F17" s="41" t="s">
        <v>1471</v>
      </c>
      <c r="G17" s="77"/>
    </row>
    <row r="18" spans="1:7">
      <c r="A18" s="85"/>
      <c r="E18" s="707"/>
      <c r="F18" s="41" t="s">
        <v>1472</v>
      </c>
      <c r="G18" s="77"/>
    </row>
    <row r="19" spans="1:7">
      <c r="A19" s="85"/>
      <c r="E19" s="707"/>
      <c r="F19" s="41" t="s">
        <v>1473</v>
      </c>
      <c r="G19" s="77"/>
    </row>
    <row r="20" spans="1:7" ht="35.1" customHeight="1">
      <c r="A20" s="85"/>
      <c r="F20" s="41"/>
      <c r="G20" s="77"/>
    </row>
    <row r="21" spans="1:7">
      <c r="A21" s="85"/>
      <c r="B21" s="535"/>
      <c r="F21" s="41"/>
      <c r="G21" s="77"/>
    </row>
    <row r="22" spans="1:7">
      <c r="A22" s="85"/>
      <c r="B22" s="42" t="s">
        <v>1474</v>
      </c>
      <c r="E22" s="41" t="s">
        <v>1475</v>
      </c>
      <c r="G22" s="77"/>
    </row>
    <row r="23" spans="1:7">
      <c r="A23" s="85"/>
      <c r="B23" s="42" t="s">
        <v>1476</v>
      </c>
      <c r="E23" s="41" t="s">
        <v>1477</v>
      </c>
      <c r="G23" s="77"/>
    </row>
    <row r="24" spans="1:7">
      <c r="A24" s="85"/>
      <c r="B24" s="42" t="s">
        <v>1478</v>
      </c>
      <c r="E24" s="41" t="s">
        <v>1479</v>
      </c>
      <c r="G24" s="77"/>
    </row>
    <row r="25" spans="1:7">
      <c r="A25" s="85"/>
      <c r="B25" s="43"/>
      <c r="E25" s="41" t="s">
        <v>1480</v>
      </c>
      <c r="G25" s="77"/>
    </row>
    <row r="26" spans="1:7">
      <c r="A26" s="85"/>
      <c r="E26" s="41" t="s">
        <v>1481</v>
      </c>
      <c r="G26" s="77"/>
    </row>
    <row r="27" spans="1:7">
      <c r="A27" s="85"/>
      <c r="E27" s="41" t="s">
        <v>1479</v>
      </c>
      <c r="G27" s="77"/>
    </row>
    <row r="28" spans="1:7">
      <c r="A28" s="85"/>
      <c r="E28" s="41"/>
      <c r="G28" s="77"/>
    </row>
    <row r="29" spans="1:7" ht="35.1" customHeight="1">
      <c r="A29" s="85"/>
      <c r="B29" t="s">
        <v>1482</v>
      </c>
      <c r="G29" s="77"/>
    </row>
    <row r="30" spans="1:7" ht="39.950000000000003" customHeight="1">
      <c r="A30" s="85"/>
      <c r="E30" s="36"/>
      <c r="G30" s="77"/>
    </row>
    <row r="31" spans="1:7">
      <c r="A31" s="85"/>
      <c r="E31" s="89" t="s">
        <v>1483</v>
      </c>
      <c r="G31" s="77"/>
    </row>
    <row r="32" spans="1:7">
      <c r="A32" s="85"/>
      <c r="E32" t="s">
        <v>1484</v>
      </c>
      <c r="G32" s="77"/>
    </row>
    <row r="33" spans="1:7" ht="39.950000000000003" customHeight="1">
      <c r="A33" s="85"/>
      <c r="B33" t="s">
        <v>1485</v>
      </c>
      <c r="G33" s="77"/>
    </row>
    <row r="34" spans="1:7">
      <c r="A34" s="85"/>
      <c r="B34" t="s">
        <v>1486</v>
      </c>
      <c r="G34" s="77"/>
    </row>
    <row r="35" spans="1:7">
      <c r="A35" s="85"/>
      <c r="B35" t="s">
        <v>1487</v>
      </c>
      <c r="G35" s="77"/>
    </row>
    <row r="36" spans="1:7">
      <c r="A36" s="90"/>
      <c r="B36" s="91" t="s">
        <v>1488</v>
      </c>
      <c r="C36" s="91"/>
      <c r="D36" s="91"/>
      <c r="E36" s="91"/>
      <c r="F36" s="91"/>
      <c r="G36" s="80"/>
    </row>
    <row r="38" spans="1:7">
      <c r="G38" s="82" t="s">
        <v>101</v>
      </c>
    </row>
  </sheetData>
  <mergeCells count="1">
    <mergeCell ref="B1:F1"/>
  </mergeCells>
  <hyperlinks>
    <hyperlink ref="G38" location="'CONTENTS'!A1" display="CONTENTS!A1" xr:uid="{1AA703FF-9201-4487-88B8-32A8C2F20405}"/>
  </hyperlinks>
  <pageMargins left="0.74803149606299213" right="0.51181102362204722" top="0.98425196850393704" bottom="0.98425196850393704" header="0.51181102362204722" footer="0.51181102362204722"/>
  <pageSetup paperSize="14" scale="98" orientation="portrait" r:id="rId1"/>
  <headerFooter alignWithMargins="0">
    <oddFooter>&amp;RPage 41 Cert._PN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O2232"/>
  <sheetViews>
    <sheetView topLeftCell="A13" zoomScale="110" zoomScaleNormal="110" workbookViewId="0">
      <selection activeCell="N30" sqref="N30:N151"/>
    </sheetView>
  </sheetViews>
  <sheetFormatPr defaultColWidth="8.85546875" defaultRowHeight="15"/>
  <cols>
    <col min="1" max="1" width="7.85546875" style="271" customWidth="1"/>
    <col min="2" max="3" width="14.42578125" style="271" customWidth="1"/>
    <col min="4" max="4" width="16" style="271" customWidth="1"/>
    <col min="5" max="5" width="12.140625" style="271" customWidth="1"/>
    <col min="6" max="6" width="16.42578125" style="271" customWidth="1"/>
    <col min="7" max="9" width="12.140625" style="271" customWidth="1"/>
    <col min="10" max="10" width="15" style="271" customWidth="1"/>
    <col min="11" max="11" width="9.7109375" style="271" customWidth="1"/>
    <col min="12" max="12" width="9.140625" style="271"/>
    <col min="13" max="13" width="14.42578125" style="271" customWidth="1"/>
    <col min="14" max="14" width="20.42578125" style="271" customWidth="1"/>
    <col min="15" max="254" width="9.140625" style="271"/>
    <col min="255" max="255" width="27.85546875" style="271" customWidth="1"/>
    <col min="256" max="258" width="14.42578125" style="271" customWidth="1"/>
    <col min="259" max="265" width="12.140625" style="271" customWidth="1"/>
    <col min="266" max="266" width="5.42578125" style="271" customWidth="1"/>
    <col min="267" max="267" width="11.28515625" style="271" customWidth="1"/>
    <col min="268" max="510" width="9.140625" style="271"/>
    <col min="511" max="511" width="27.85546875" style="271" customWidth="1"/>
    <col min="512" max="514" width="14.42578125" style="271" customWidth="1"/>
    <col min="515" max="521" width="12.140625" style="271" customWidth="1"/>
    <col min="522" max="522" width="5.42578125" style="271" customWidth="1"/>
    <col min="523" max="523" width="11.28515625" style="271" customWidth="1"/>
    <col min="524" max="766" width="9.140625" style="271"/>
    <col min="767" max="767" width="27.85546875" style="271" customWidth="1"/>
    <col min="768" max="770" width="14.42578125" style="271" customWidth="1"/>
    <col min="771" max="777" width="12.140625" style="271" customWidth="1"/>
    <col min="778" max="778" width="5.42578125" style="271" customWidth="1"/>
    <col min="779" max="779" width="11.28515625" style="271" customWidth="1"/>
    <col min="780" max="1022" width="9.140625" style="271"/>
    <col min="1023" max="1023" width="27.85546875" style="271" customWidth="1"/>
    <col min="1024" max="1026" width="14.42578125" style="271" customWidth="1"/>
    <col min="1027" max="1033" width="12.140625" style="271" customWidth="1"/>
    <col min="1034" max="1034" width="5.42578125" style="271" customWidth="1"/>
    <col min="1035" max="1035" width="11.28515625" style="271" customWidth="1"/>
    <col min="1036" max="1278" width="9.140625" style="271"/>
    <col min="1279" max="1279" width="27.85546875" style="271" customWidth="1"/>
    <col min="1280" max="1282" width="14.42578125" style="271" customWidth="1"/>
    <col min="1283" max="1289" width="12.140625" style="271" customWidth="1"/>
    <col min="1290" max="1290" width="5.42578125" style="271" customWidth="1"/>
    <col min="1291" max="1291" width="11.28515625" style="271" customWidth="1"/>
    <col min="1292" max="1534" width="9.140625" style="271"/>
    <col min="1535" max="1535" width="27.85546875" style="271" customWidth="1"/>
    <col min="1536" max="1538" width="14.42578125" style="271" customWidth="1"/>
    <col min="1539" max="1545" width="12.140625" style="271" customWidth="1"/>
    <col min="1546" max="1546" width="5.42578125" style="271" customWidth="1"/>
    <col min="1547" max="1547" width="11.28515625" style="271" customWidth="1"/>
    <col min="1548" max="1790" width="9.140625" style="271"/>
    <col min="1791" max="1791" width="27.85546875" style="271" customWidth="1"/>
    <col min="1792" max="1794" width="14.42578125" style="271" customWidth="1"/>
    <col min="1795" max="1801" width="12.140625" style="271" customWidth="1"/>
    <col min="1802" max="1802" width="5.42578125" style="271" customWidth="1"/>
    <col min="1803" max="1803" width="11.28515625" style="271" customWidth="1"/>
    <col min="1804" max="2046" width="9.140625" style="271"/>
    <col min="2047" max="2047" width="27.85546875" style="271" customWidth="1"/>
    <col min="2048" max="2050" width="14.42578125" style="271" customWidth="1"/>
    <col min="2051" max="2057" width="12.140625" style="271" customWidth="1"/>
    <col min="2058" max="2058" width="5.42578125" style="271" customWidth="1"/>
    <col min="2059" max="2059" width="11.28515625" style="271" customWidth="1"/>
    <col min="2060" max="2302" width="9.140625" style="271"/>
    <col min="2303" max="2303" width="27.85546875" style="271" customWidth="1"/>
    <col min="2304" max="2306" width="14.42578125" style="271" customWidth="1"/>
    <col min="2307" max="2313" width="12.140625" style="271" customWidth="1"/>
    <col min="2314" max="2314" width="5.42578125" style="271" customWidth="1"/>
    <col min="2315" max="2315" width="11.28515625" style="271" customWidth="1"/>
    <col min="2316" max="2558" width="9.140625" style="271"/>
    <col min="2559" max="2559" width="27.85546875" style="271" customWidth="1"/>
    <col min="2560" max="2562" width="14.42578125" style="271" customWidth="1"/>
    <col min="2563" max="2569" width="12.140625" style="271" customWidth="1"/>
    <col min="2570" max="2570" width="5.42578125" style="271" customWidth="1"/>
    <col min="2571" max="2571" width="11.28515625" style="271" customWidth="1"/>
    <col min="2572" max="2814" width="9.140625" style="271"/>
    <col min="2815" max="2815" width="27.85546875" style="271" customWidth="1"/>
    <col min="2816" max="2818" width="14.42578125" style="271" customWidth="1"/>
    <col min="2819" max="2825" width="12.140625" style="271" customWidth="1"/>
    <col min="2826" max="2826" width="5.42578125" style="271" customWidth="1"/>
    <col min="2827" max="2827" width="11.28515625" style="271" customWidth="1"/>
    <col min="2828" max="3070" width="9.140625" style="271"/>
    <col min="3071" max="3071" width="27.85546875" style="271" customWidth="1"/>
    <col min="3072" max="3074" width="14.42578125" style="271" customWidth="1"/>
    <col min="3075" max="3081" width="12.140625" style="271" customWidth="1"/>
    <col min="3082" max="3082" width="5.42578125" style="271" customWidth="1"/>
    <col min="3083" max="3083" width="11.28515625" style="271" customWidth="1"/>
    <col min="3084" max="3326" width="9.140625" style="271"/>
    <col min="3327" max="3327" width="27.85546875" style="271" customWidth="1"/>
    <col min="3328" max="3330" width="14.42578125" style="271" customWidth="1"/>
    <col min="3331" max="3337" width="12.140625" style="271" customWidth="1"/>
    <col min="3338" max="3338" width="5.42578125" style="271" customWidth="1"/>
    <col min="3339" max="3339" width="11.28515625" style="271" customWidth="1"/>
    <col min="3340" max="3582" width="9.140625" style="271"/>
    <col min="3583" max="3583" width="27.85546875" style="271" customWidth="1"/>
    <col min="3584" max="3586" width="14.42578125" style="271" customWidth="1"/>
    <col min="3587" max="3593" width="12.140625" style="271" customWidth="1"/>
    <col min="3594" max="3594" width="5.42578125" style="271" customWidth="1"/>
    <col min="3595" max="3595" width="11.28515625" style="271" customWidth="1"/>
    <col min="3596" max="3838" width="9.140625" style="271"/>
    <col min="3839" max="3839" width="27.85546875" style="271" customWidth="1"/>
    <col min="3840" max="3842" width="14.42578125" style="271" customWidth="1"/>
    <col min="3843" max="3849" width="12.140625" style="271" customWidth="1"/>
    <col min="3850" max="3850" width="5.42578125" style="271" customWidth="1"/>
    <col min="3851" max="3851" width="11.28515625" style="271" customWidth="1"/>
    <col min="3852" max="4094" width="9.140625" style="271"/>
    <col min="4095" max="4095" width="27.85546875" style="271" customWidth="1"/>
    <col min="4096" max="4098" width="14.42578125" style="271" customWidth="1"/>
    <col min="4099" max="4105" width="12.140625" style="271" customWidth="1"/>
    <col min="4106" max="4106" width="5.42578125" style="271" customWidth="1"/>
    <col min="4107" max="4107" width="11.28515625" style="271" customWidth="1"/>
    <col min="4108" max="4350" width="9.140625" style="271"/>
    <col min="4351" max="4351" width="27.85546875" style="271" customWidth="1"/>
    <col min="4352" max="4354" width="14.42578125" style="271" customWidth="1"/>
    <col min="4355" max="4361" width="12.140625" style="271" customWidth="1"/>
    <col min="4362" max="4362" width="5.42578125" style="271" customWidth="1"/>
    <col min="4363" max="4363" width="11.28515625" style="271" customWidth="1"/>
    <col min="4364" max="4606" width="9.140625" style="271"/>
    <col min="4607" max="4607" width="27.85546875" style="271" customWidth="1"/>
    <col min="4608" max="4610" width="14.42578125" style="271" customWidth="1"/>
    <col min="4611" max="4617" width="12.140625" style="271" customWidth="1"/>
    <col min="4618" max="4618" width="5.42578125" style="271" customWidth="1"/>
    <col min="4619" max="4619" width="11.28515625" style="271" customWidth="1"/>
    <col min="4620" max="4862" width="9.140625" style="271"/>
    <col min="4863" max="4863" width="27.85546875" style="271" customWidth="1"/>
    <col min="4864" max="4866" width="14.42578125" style="271" customWidth="1"/>
    <col min="4867" max="4873" width="12.140625" style="271" customWidth="1"/>
    <col min="4874" max="4874" width="5.42578125" style="271" customWidth="1"/>
    <col min="4875" max="4875" width="11.28515625" style="271" customWidth="1"/>
    <col min="4876" max="5118" width="9.140625" style="271"/>
    <col min="5119" max="5119" width="27.85546875" style="271" customWidth="1"/>
    <col min="5120" max="5122" width="14.42578125" style="271" customWidth="1"/>
    <col min="5123" max="5129" width="12.140625" style="271" customWidth="1"/>
    <col min="5130" max="5130" width="5.42578125" style="271" customWidth="1"/>
    <col min="5131" max="5131" width="11.28515625" style="271" customWidth="1"/>
    <col min="5132" max="5374" width="9.140625" style="271"/>
    <col min="5375" max="5375" width="27.85546875" style="271" customWidth="1"/>
    <col min="5376" max="5378" width="14.42578125" style="271" customWidth="1"/>
    <col min="5379" max="5385" width="12.140625" style="271" customWidth="1"/>
    <col min="5386" max="5386" width="5.42578125" style="271" customWidth="1"/>
    <col min="5387" max="5387" width="11.28515625" style="271" customWidth="1"/>
    <col min="5388" max="5630" width="9.140625" style="271"/>
    <col min="5631" max="5631" width="27.85546875" style="271" customWidth="1"/>
    <col min="5632" max="5634" width="14.42578125" style="271" customWidth="1"/>
    <col min="5635" max="5641" width="12.140625" style="271" customWidth="1"/>
    <col min="5642" max="5642" width="5.42578125" style="271" customWidth="1"/>
    <col min="5643" max="5643" width="11.28515625" style="271" customWidth="1"/>
    <col min="5644" max="5886" width="9.140625" style="271"/>
    <col min="5887" max="5887" width="27.85546875" style="271" customWidth="1"/>
    <col min="5888" max="5890" width="14.42578125" style="271" customWidth="1"/>
    <col min="5891" max="5897" width="12.140625" style="271" customWidth="1"/>
    <col min="5898" max="5898" width="5.42578125" style="271" customWidth="1"/>
    <col min="5899" max="5899" width="11.28515625" style="271" customWidth="1"/>
    <col min="5900" max="6142" width="9.140625" style="271"/>
    <col min="6143" max="6143" width="27.85546875" style="271" customWidth="1"/>
    <col min="6144" max="6146" width="14.42578125" style="271" customWidth="1"/>
    <col min="6147" max="6153" width="12.140625" style="271" customWidth="1"/>
    <col min="6154" max="6154" width="5.42578125" style="271" customWidth="1"/>
    <col min="6155" max="6155" width="11.28515625" style="271" customWidth="1"/>
    <col min="6156" max="6398" width="9.140625" style="271"/>
    <col min="6399" max="6399" width="27.85546875" style="271" customWidth="1"/>
    <col min="6400" max="6402" width="14.42578125" style="271" customWidth="1"/>
    <col min="6403" max="6409" width="12.140625" style="271" customWidth="1"/>
    <col min="6410" max="6410" width="5.42578125" style="271" customWidth="1"/>
    <col min="6411" max="6411" width="11.28515625" style="271" customWidth="1"/>
    <col min="6412" max="6654" width="9.140625" style="271"/>
    <col min="6655" max="6655" width="27.85546875" style="271" customWidth="1"/>
    <col min="6656" max="6658" width="14.42578125" style="271" customWidth="1"/>
    <col min="6659" max="6665" width="12.140625" style="271" customWidth="1"/>
    <col min="6666" max="6666" width="5.42578125" style="271" customWidth="1"/>
    <col min="6667" max="6667" width="11.28515625" style="271" customWidth="1"/>
    <col min="6668" max="6910" width="9.140625" style="271"/>
    <col min="6911" max="6911" width="27.85546875" style="271" customWidth="1"/>
    <col min="6912" max="6914" width="14.42578125" style="271" customWidth="1"/>
    <col min="6915" max="6921" width="12.140625" style="271" customWidth="1"/>
    <col min="6922" max="6922" width="5.42578125" style="271" customWidth="1"/>
    <col min="6923" max="6923" width="11.28515625" style="271" customWidth="1"/>
    <col min="6924" max="7166" width="9.140625" style="271"/>
    <col min="7167" max="7167" width="27.85546875" style="271" customWidth="1"/>
    <col min="7168" max="7170" width="14.42578125" style="271" customWidth="1"/>
    <col min="7171" max="7177" width="12.140625" style="271" customWidth="1"/>
    <col min="7178" max="7178" width="5.42578125" style="271" customWidth="1"/>
    <col min="7179" max="7179" width="11.28515625" style="271" customWidth="1"/>
    <col min="7180" max="7422" width="9.140625" style="271"/>
    <col min="7423" max="7423" width="27.85546875" style="271" customWidth="1"/>
    <col min="7424" max="7426" width="14.42578125" style="271" customWidth="1"/>
    <col min="7427" max="7433" width="12.140625" style="271" customWidth="1"/>
    <col min="7434" max="7434" width="5.42578125" style="271" customWidth="1"/>
    <col min="7435" max="7435" width="11.28515625" style="271" customWidth="1"/>
    <col min="7436" max="7678" width="9.140625" style="271"/>
    <col min="7679" max="7679" width="27.85546875" style="271" customWidth="1"/>
    <col min="7680" max="7682" width="14.42578125" style="271" customWidth="1"/>
    <col min="7683" max="7689" width="12.140625" style="271" customWidth="1"/>
    <col min="7690" max="7690" width="5.42578125" style="271" customWidth="1"/>
    <col min="7691" max="7691" width="11.28515625" style="271" customWidth="1"/>
    <col min="7692" max="7934" width="9.140625" style="271"/>
    <col min="7935" max="7935" width="27.85546875" style="271" customWidth="1"/>
    <col min="7936" max="7938" width="14.42578125" style="271" customWidth="1"/>
    <col min="7939" max="7945" width="12.140625" style="271" customWidth="1"/>
    <col min="7946" max="7946" width="5.42578125" style="271" customWidth="1"/>
    <col min="7947" max="7947" width="11.28515625" style="271" customWidth="1"/>
    <col min="7948" max="8190" width="9.140625" style="271"/>
    <col min="8191" max="8191" width="27.85546875" style="271" customWidth="1"/>
    <col min="8192" max="8194" width="14.42578125" style="271" customWidth="1"/>
    <col min="8195" max="8201" width="12.140625" style="271" customWidth="1"/>
    <col min="8202" max="8202" width="5.42578125" style="271" customWidth="1"/>
    <col min="8203" max="8203" width="11.28515625" style="271" customWidth="1"/>
    <col min="8204" max="8446" width="9.140625" style="271"/>
    <col min="8447" max="8447" width="27.85546875" style="271" customWidth="1"/>
    <col min="8448" max="8450" width="14.42578125" style="271" customWidth="1"/>
    <col min="8451" max="8457" width="12.140625" style="271" customWidth="1"/>
    <col min="8458" max="8458" width="5.42578125" style="271" customWidth="1"/>
    <col min="8459" max="8459" width="11.28515625" style="271" customWidth="1"/>
    <col min="8460" max="8702" width="9.140625" style="271"/>
    <col min="8703" max="8703" width="27.85546875" style="271" customWidth="1"/>
    <col min="8704" max="8706" width="14.42578125" style="271" customWidth="1"/>
    <col min="8707" max="8713" width="12.140625" style="271" customWidth="1"/>
    <col min="8714" max="8714" width="5.42578125" style="271" customWidth="1"/>
    <col min="8715" max="8715" width="11.28515625" style="271" customWidth="1"/>
    <col min="8716" max="8958" width="9.140625" style="271"/>
    <col min="8959" max="8959" width="27.85546875" style="271" customWidth="1"/>
    <col min="8960" max="8962" width="14.42578125" style="271" customWidth="1"/>
    <col min="8963" max="8969" width="12.140625" style="271" customWidth="1"/>
    <col min="8970" max="8970" width="5.42578125" style="271" customWidth="1"/>
    <col min="8971" max="8971" width="11.28515625" style="271" customWidth="1"/>
    <col min="8972" max="9214" width="9.140625" style="271"/>
    <col min="9215" max="9215" width="27.85546875" style="271" customWidth="1"/>
    <col min="9216" max="9218" width="14.42578125" style="271" customWidth="1"/>
    <col min="9219" max="9225" width="12.140625" style="271" customWidth="1"/>
    <col min="9226" max="9226" width="5.42578125" style="271" customWidth="1"/>
    <col min="9227" max="9227" width="11.28515625" style="271" customWidth="1"/>
    <col min="9228" max="9470" width="9.140625" style="271"/>
    <col min="9471" max="9471" width="27.85546875" style="271" customWidth="1"/>
    <col min="9472" max="9474" width="14.42578125" style="271" customWidth="1"/>
    <col min="9475" max="9481" width="12.140625" style="271" customWidth="1"/>
    <col min="9482" max="9482" width="5.42578125" style="271" customWidth="1"/>
    <col min="9483" max="9483" width="11.28515625" style="271" customWidth="1"/>
    <col min="9484" max="9726" width="9.140625" style="271"/>
    <col min="9727" max="9727" width="27.85546875" style="271" customWidth="1"/>
    <col min="9728" max="9730" width="14.42578125" style="271" customWidth="1"/>
    <col min="9731" max="9737" width="12.140625" style="271" customWidth="1"/>
    <col min="9738" max="9738" width="5.42578125" style="271" customWidth="1"/>
    <col min="9739" max="9739" width="11.28515625" style="271" customWidth="1"/>
    <col min="9740" max="9982" width="9.140625" style="271"/>
    <col min="9983" max="9983" width="27.85546875" style="271" customWidth="1"/>
    <col min="9984" max="9986" width="14.42578125" style="271" customWidth="1"/>
    <col min="9987" max="9993" width="12.140625" style="271" customWidth="1"/>
    <col min="9994" max="9994" width="5.42578125" style="271" customWidth="1"/>
    <col min="9995" max="9995" width="11.28515625" style="271" customWidth="1"/>
    <col min="9996" max="10238" width="9.140625" style="271"/>
    <col min="10239" max="10239" width="27.85546875" style="271" customWidth="1"/>
    <col min="10240" max="10242" width="14.42578125" style="271" customWidth="1"/>
    <col min="10243" max="10249" width="12.140625" style="271" customWidth="1"/>
    <col min="10250" max="10250" width="5.42578125" style="271" customWidth="1"/>
    <col min="10251" max="10251" width="11.28515625" style="271" customWidth="1"/>
    <col min="10252" max="10494" width="9.140625" style="271"/>
    <col min="10495" max="10495" width="27.85546875" style="271" customWidth="1"/>
    <col min="10496" max="10498" width="14.42578125" style="271" customWidth="1"/>
    <col min="10499" max="10505" width="12.140625" style="271" customWidth="1"/>
    <col min="10506" max="10506" width="5.42578125" style="271" customWidth="1"/>
    <col min="10507" max="10507" width="11.28515625" style="271" customWidth="1"/>
    <col min="10508" max="10750" width="9.140625" style="271"/>
    <col min="10751" max="10751" width="27.85546875" style="271" customWidth="1"/>
    <col min="10752" max="10754" width="14.42578125" style="271" customWidth="1"/>
    <col min="10755" max="10761" width="12.140625" style="271" customWidth="1"/>
    <col min="10762" max="10762" width="5.42578125" style="271" customWidth="1"/>
    <col min="10763" max="10763" width="11.28515625" style="271" customWidth="1"/>
    <col min="10764" max="11006" width="9.140625" style="271"/>
    <col min="11007" max="11007" width="27.85546875" style="271" customWidth="1"/>
    <col min="11008" max="11010" width="14.42578125" style="271" customWidth="1"/>
    <col min="11011" max="11017" width="12.140625" style="271" customWidth="1"/>
    <col min="11018" max="11018" width="5.42578125" style="271" customWidth="1"/>
    <col min="11019" max="11019" width="11.28515625" style="271" customWidth="1"/>
    <col min="11020" max="11262" width="9.140625" style="271"/>
    <col min="11263" max="11263" width="27.85546875" style="271" customWidth="1"/>
    <col min="11264" max="11266" width="14.42578125" style="271" customWidth="1"/>
    <col min="11267" max="11273" width="12.140625" style="271" customWidth="1"/>
    <col min="11274" max="11274" width="5.42578125" style="271" customWidth="1"/>
    <col min="11275" max="11275" width="11.28515625" style="271" customWidth="1"/>
    <col min="11276" max="11518" width="9.140625" style="271"/>
    <col min="11519" max="11519" width="27.85546875" style="271" customWidth="1"/>
    <col min="11520" max="11522" width="14.42578125" style="271" customWidth="1"/>
    <col min="11523" max="11529" width="12.140625" style="271" customWidth="1"/>
    <col min="11530" max="11530" width="5.42578125" style="271" customWidth="1"/>
    <col min="11531" max="11531" width="11.28515625" style="271" customWidth="1"/>
    <col min="11532" max="11774" width="9.140625" style="271"/>
    <col min="11775" max="11775" width="27.85546875" style="271" customWidth="1"/>
    <col min="11776" max="11778" width="14.42578125" style="271" customWidth="1"/>
    <col min="11779" max="11785" width="12.140625" style="271" customWidth="1"/>
    <col min="11786" max="11786" width="5.42578125" style="271" customWidth="1"/>
    <col min="11787" max="11787" width="11.28515625" style="271" customWidth="1"/>
    <col min="11788" max="12030" width="9.140625" style="271"/>
    <col min="12031" max="12031" width="27.85546875" style="271" customWidth="1"/>
    <col min="12032" max="12034" width="14.42578125" style="271" customWidth="1"/>
    <col min="12035" max="12041" width="12.140625" style="271" customWidth="1"/>
    <col min="12042" max="12042" width="5.42578125" style="271" customWidth="1"/>
    <col min="12043" max="12043" width="11.28515625" style="271" customWidth="1"/>
    <col min="12044" max="12286" width="9.140625" style="271"/>
    <col min="12287" max="12287" width="27.85546875" style="271" customWidth="1"/>
    <col min="12288" max="12290" width="14.42578125" style="271" customWidth="1"/>
    <col min="12291" max="12297" width="12.140625" style="271" customWidth="1"/>
    <col min="12298" max="12298" width="5.42578125" style="271" customWidth="1"/>
    <col min="12299" max="12299" width="11.28515625" style="271" customWidth="1"/>
    <col min="12300" max="12542" width="9.140625" style="271"/>
    <col min="12543" max="12543" width="27.85546875" style="271" customWidth="1"/>
    <col min="12544" max="12546" width="14.42578125" style="271" customWidth="1"/>
    <col min="12547" max="12553" width="12.140625" style="271" customWidth="1"/>
    <col min="12554" max="12554" width="5.42578125" style="271" customWidth="1"/>
    <col min="12555" max="12555" width="11.28515625" style="271" customWidth="1"/>
    <col min="12556" max="12798" width="9.140625" style="271"/>
    <col min="12799" max="12799" width="27.85546875" style="271" customWidth="1"/>
    <col min="12800" max="12802" width="14.42578125" style="271" customWidth="1"/>
    <col min="12803" max="12809" width="12.140625" style="271" customWidth="1"/>
    <col min="12810" max="12810" width="5.42578125" style="271" customWidth="1"/>
    <col min="12811" max="12811" width="11.28515625" style="271" customWidth="1"/>
    <col min="12812" max="13054" width="9.140625" style="271"/>
    <col min="13055" max="13055" width="27.85546875" style="271" customWidth="1"/>
    <col min="13056" max="13058" width="14.42578125" style="271" customWidth="1"/>
    <col min="13059" max="13065" width="12.140625" style="271" customWidth="1"/>
    <col min="13066" max="13066" width="5.42578125" style="271" customWidth="1"/>
    <col min="13067" max="13067" width="11.28515625" style="271" customWidth="1"/>
    <col min="13068" max="13310" width="9.140625" style="271"/>
    <col min="13311" max="13311" width="27.85546875" style="271" customWidth="1"/>
    <col min="13312" max="13314" width="14.42578125" style="271" customWidth="1"/>
    <col min="13315" max="13321" width="12.140625" style="271" customWidth="1"/>
    <col min="13322" max="13322" width="5.42578125" style="271" customWidth="1"/>
    <col min="13323" max="13323" width="11.28515625" style="271" customWidth="1"/>
    <col min="13324" max="13566" width="9.140625" style="271"/>
    <col min="13567" max="13567" width="27.85546875" style="271" customWidth="1"/>
    <col min="13568" max="13570" width="14.42578125" style="271" customWidth="1"/>
    <col min="13571" max="13577" width="12.140625" style="271" customWidth="1"/>
    <col min="13578" max="13578" width="5.42578125" style="271" customWidth="1"/>
    <col min="13579" max="13579" width="11.28515625" style="271" customWidth="1"/>
    <col min="13580" max="13822" width="9.140625" style="271"/>
    <col min="13823" max="13823" width="27.85546875" style="271" customWidth="1"/>
    <col min="13824" max="13826" width="14.42578125" style="271" customWidth="1"/>
    <col min="13827" max="13833" width="12.140625" style="271" customWidth="1"/>
    <col min="13834" max="13834" width="5.42578125" style="271" customWidth="1"/>
    <col min="13835" max="13835" width="11.28515625" style="271" customWidth="1"/>
    <col min="13836" max="14078" width="9.140625" style="271"/>
    <col min="14079" max="14079" width="27.85546875" style="271" customWidth="1"/>
    <col min="14080" max="14082" width="14.42578125" style="271" customWidth="1"/>
    <col min="14083" max="14089" width="12.140625" style="271" customWidth="1"/>
    <col min="14090" max="14090" width="5.42578125" style="271" customWidth="1"/>
    <col min="14091" max="14091" width="11.28515625" style="271" customWidth="1"/>
    <col min="14092" max="14334" width="9.140625" style="271"/>
    <col min="14335" max="14335" width="27.85546875" style="271" customWidth="1"/>
    <col min="14336" max="14338" width="14.42578125" style="271" customWidth="1"/>
    <col min="14339" max="14345" width="12.140625" style="271" customWidth="1"/>
    <col min="14346" max="14346" width="5.42578125" style="271" customWidth="1"/>
    <col min="14347" max="14347" width="11.28515625" style="271" customWidth="1"/>
    <col min="14348" max="14590" width="9.140625" style="271"/>
    <col min="14591" max="14591" width="27.85546875" style="271" customWidth="1"/>
    <col min="14592" max="14594" width="14.42578125" style="271" customWidth="1"/>
    <col min="14595" max="14601" width="12.140625" style="271" customWidth="1"/>
    <col min="14602" max="14602" width="5.42578125" style="271" customWidth="1"/>
    <col min="14603" max="14603" width="11.28515625" style="271" customWidth="1"/>
    <col min="14604" max="14846" width="9.140625" style="271"/>
    <col min="14847" max="14847" width="27.85546875" style="271" customWidth="1"/>
    <col min="14848" max="14850" width="14.42578125" style="271" customWidth="1"/>
    <col min="14851" max="14857" width="12.140625" style="271" customWidth="1"/>
    <col min="14858" max="14858" width="5.42578125" style="271" customWidth="1"/>
    <col min="14859" max="14859" width="11.28515625" style="271" customWidth="1"/>
    <col min="14860" max="15102" width="9.140625" style="271"/>
    <col min="15103" max="15103" width="27.85546875" style="271" customWidth="1"/>
    <col min="15104" max="15106" width="14.42578125" style="271" customWidth="1"/>
    <col min="15107" max="15113" width="12.140625" style="271" customWidth="1"/>
    <col min="15114" max="15114" width="5.42578125" style="271" customWidth="1"/>
    <col min="15115" max="15115" width="11.28515625" style="271" customWidth="1"/>
    <col min="15116" max="15358" width="9.140625" style="271"/>
    <col min="15359" max="15359" width="27.85546875" style="271" customWidth="1"/>
    <col min="15360" max="15362" width="14.42578125" style="271" customWidth="1"/>
    <col min="15363" max="15369" width="12.140625" style="271" customWidth="1"/>
    <col min="15370" max="15370" width="5.42578125" style="271" customWidth="1"/>
    <col min="15371" max="15371" width="11.28515625" style="271" customWidth="1"/>
    <col min="15372" max="15614" width="9.140625" style="271"/>
    <col min="15615" max="15615" width="27.85546875" style="271" customWidth="1"/>
    <col min="15616" max="15618" width="14.42578125" style="271" customWidth="1"/>
    <col min="15619" max="15625" width="12.140625" style="271" customWidth="1"/>
    <col min="15626" max="15626" width="5.42578125" style="271" customWidth="1"/>
    <col min="15627" max="15627" width="11.28515625" style="271" customWidth="1"/>
    <col min="15628" max="15870" width="9.140625" style="271"/>
    <col min="15871" max="15871" width="27.85546875" style="271" customWidth="1"/>
    <col min="15872" max="15874" width="14.42578125" style="271" customWidth="1"/>
    <col min="15875" max="15881" width="12.140625" style="271" customWidth="1"/>
    <col min="15882" max="15882" width="5.42578125" style="271" customWidth="1"/>
    <col min="15883" max="15883" width="11.28515625" style="271" customWidth="1"/>
    <col min="15884" max="16126" width="9.140625" style="271"/>
    <col min="16127" max="16127" width="27.85546875" style="271" customWidth="1"/>
    <col min="16128" max="16130" width="14.42578125" style="271" customWidth="1"/>
    <col min="16131" max="16137" width="12.140625" style="271" customWidth="1"/>
    <col min="16138" max="16138" width="5.42578125" style="271" customWidth="1"/>
    <col min="16139" max="16139" width="11.28515625" style="271" customWidth="1"/>
    <col min="16140" max="16384" width="9.140625" style="271"/>
  </cols>
  <sheetData>
    <row r="1" spans="1:14">
      <c r="A1" s="360"/>
      <c r="B1" s="411" t="s">
        <v>1492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>
      <c r="A2" s="360"/>
      <c r="B2" s="411" t="str">
        <f>Cover!B25</f>
        <v>SUN LIFE FINANCIAL PLANS, INC.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14">
      <c r="A3" s="360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14">
      <c r="A4" s="360"/>
      <c r="B4" s="362" t="s">
        <v>280</v>
      </c>
      <c r="C4" s="362"/>
      <c r="D4" s="362"/>
      <c r="E4" s="1"/>
      <c r="F4" s="1"/>
      <c r="G4" s="363"/>
      <c r="H4" s="363"/>
      <c r="I4" s="363"/>
      <c r="J4" s="165"/>
      <c r="K4" s="165"/>
      <c r="L4" s="165"/>
      <c r="M4" s="165"/>
      <c r="N4" s="165"/>
    </row>
    <row r="5" spans="1:14">
      <c r="A5" s="360"/>
      <c r="B5" s="165"/>
      <c r="C5" s="165"/>
      <c r="D5" s="165"/>
      <c r="E5" s="165"/>
      <c r="F5" s="165"/>
      <c r="G5" s="364"/>
      <c r="H5" s="364"/>
      <c r="I5" s="364"/>
      <c r="J5" s="165"/>
      <c r="K5" s="165"/>
      <c r="L5" s="165"/>
      <c r="M5" s="165"/>
      <c r="N5" s="165"/>
    </row>
    <row r="6" spans="1:14">
      <c r="A6" s="360"/>
      <c r="B6" s="1198" t="s">
        <v>281</v>
      </c>
      <c r="C6" s="1199"/>
      <c r="D6" s="1200"/>
      <c r="E6" s="708" t="s">
        <v>282</v>
      </c>
      <c r="F6" s="708" t="s">
        <v>282</v>
      </c>
      <c r="G6" s="1201" t="s">
        <v>283</v>
      </c>
      <c r="H6" s="1201"/>
      <c r="I6" s="1201"/>
      <c r="J6" s="1201"/>
      <c r="K6" s="1201"/>
      <c r="L6" s="1201"/>
      <c r="M6" s="1201"/>
      <c r="N6" s="1202"/>
    </row>
    <row r="7" spans="1:14" ht="15" customHeight="1">
      <c r="A7" s="360"/>
      <c r="B7" s="709" t="s">
        <v>284</v>
      </c>
      <c r="C7" s="272" t="s">
        <v>285</v>
      </c>
      <c r="D7" s="272" t="s">
        <v>286</v>
      </c>
      <c r="E7" s="272" t="s">
        <v>284</v>
      </c>
      <c r="F7" s="272" t="s">
        <v>287</v>
      </c>
      <c r="G7" s="1199" t="s">
        <v>288</v>
      </c>
      <c r="H7" s="1199"/>
      <c r="I7" s="1203"/>
      <c r="J7" s="1196" t="s">
        <v>289</v>
      </c>
      <c r="K7" s="1196" t="s">
        <v>290</v>
      </c>
      <c r="L7" s="1196" t="s">
        <v>291</v>
      </c>
      <c r="M7" s="1196" t="s">
        <v>292</v>
      </c>
      <c r="N7" s="1196" t="s">
        <v>293</v>
      </c>
    </row>
    <row r="8" spans="1:14">
      <c r="A8" s="360"/>
      <c r="B8" s="709" t="s">
        <v>282</v>
      </c>
      <c r="C8" s="272" t="s">
        <v>282</v>
      </c>
      <c r="D8" s="272" t="s">
        <v>282</v>
      </c>
      <c r="E8" s="272" t="s">
        <v>282</v>
      </c>
      <c r="F8" s="272" t="s">
        <v>282</v>
      </c>
      <c r="G8" s="272" t="s">
        <v>294</v>
      </c>
      <c r="H8" s="272" t="s">
        <v>295</v>
      </c>
      <c r="I8" s="272" t="s">
        <v>296</v>
      </c>
      <c r="J8" s="1197"/>
      <c r="K8" s="1197"/>
      <c r="L8" s="1197"/>
      <c r="M8" s="1197"/>
      <c r="N8" s="1197"/>
    </row>
    <row r="9" spans="1:14">
      <c r="A9" s="360"/>
      <c r="B9" s="710" t="s">
        <v>297</v>
      </c>
      <c r="C9" s="365" t="s">
        <v>282</v>
      </c>
      <c r="D9" s="365" t="s">
        <v>282</v>
      </c>
      <c r="E9" s="365" t="s">
        <v>282</v>
      </c>
      <c r="F9" s="365" t="s">
        <v>282</v>
      </c>
      <c r="G9" s="366" t="s">
        <v>282</v>
      </c>
      <c r="H9" s="366" t="s">
        <v>282</v>
      </c>
      <c r="I9" s="366" t="s">
        <v>282</v>
      </c>
      <c r="J9" s="366" t="s">
        <v>282</v>
      </c>
      <c r="K9" s="366" t="s">
        <v>282</v>
      </c>
      <c r="L9" s="366" t="s">
        <v>282</v>
      </c>
      <c r="M9" s="366" t="s">
        <v>282</v>
      </c>
      <c r="N9" s="366" t="s">
        <v>282</v>
      </c>
    </row>
    <row r="10" spans="1:14">
      <c r="A10" s="360"/>
      <c r="B10" s="711">
        <v>13</v>
      </c>
      <c r="C10" s="367" t="s">
        <v>282</v>
      </c>
      <c r="D10" s="367" t="s">
        <v>282</v>
      </c>
      <c r="E10" s="367" t="s">
        <v>298</v>
      </c>
      <c r="F10" s="367" t="s">
        <v>282</v>
      </c>
      <c r="G10" s="368">
        <f t="shared" ref="G10:N10" si="0">SUMIF($B$30:$B$151,$B10,G$30:G$151)</f>
        <v>12</v>
      </c>
      <c r="H10" s="368">
        <f t="shared" si="0"/>
        <v>0</v>
      </c>
      <c r="I10" s="368">
        <f t="shared" si="0"/>
        <v>12</v>
      </c>
      <c r="J10" s="368">
        <f t="shared" si="0"/>
        <v>0</v>
      </c>
      <c r="K10" s="368">
        <f t="shared" si="0"/>
        <v>0</v>
      </c>
      <c r="L10" s="368">
        <f t="shared" si="0"/>
        <v>0</v>
      </c>
      <c r="M10" s="368">
        <f t="shared" si="0"/>
        <v>0</v>
      </c>
      <c r="N10" s="368">
        <f t="shared" si="0"/>
        <v>332</v>
      </c>
    </row>
    <row r="11" spans="1:14">
      <c r="A11" s="360"/>
      <c r="B11" s="711">
        <v>14</v>
      </c>
      <c r="C11" s="367" t="s">
        <v>282</v>
      </c>
      <c r="D11" s="367" t="s">
        <v>282</v>
      </c>
      <c r="E11" s="367" t="s">
        <v>299</v>
      </c>
      <c r="F11" s="367" t="s">
        <v>282</v>
      </c>
      <c r="G11" s="368">
        <f t="shared" ref="G11:N26" si="1">SUMIF($B$30:$B$151,$B11,G$30:G$151)</f>
        <v>1</v>
      </c>
      <c r="H11" s="368">
        <f t="shared" si="1"/>
        <v>0</v>
      </c>
      <c r="I11" s="368">
        <f t="shared" si="1"/>
        <v>1</v>
      </c>
      <c r="J11" s="368">
        <f t="shared" si="1"/>
        <v>0</v>
      </c>
      <c r="K11" s="368">
        <f t="shared" si="1"/>
        <v>0</v>
      </c>
      <c r="L11" s="368">
        <f t="shared" si="1"/>
        <v>0</v>
      </c>
      <c r="M11" s="368">
        <f t="shared" si="1"/>
        <v>0</v>
      </c>
      <c r="N11" s="368">
        <f t="shared" si="1"/>
        <v>0</v>
      </c>
    </row>
    <row r="12" spans="1:14">
      <c r="A12" s="360"/>
      <c r="B12" s="711">
        <v>1</v>
      </c>
      <c r="C12" s="367" t="s">
        <v>282</v>
      </c>
      <c r="D12" s="367" t="s">
        <v>282</v>
      </c>
      <c r="E12" s="367" t="s">
        <v>300</v>
      </c>
      <c r="F12" s="367" t="s">
        <v>282</v>
      </c>
      <c r="G12" s="368">
        <f t="shared" si="1"/>
        <v>1</v>
      </c>
      <c r="H12" s="368">
        <f t="shared" si="1"/>
        <v>0</v>
      </c>
      <c r="I12" s="368">
        <f t="shared" si="1"/>
        <v>1</v>
      </c>
      <c r="J12" s="368">
        <f t="shared" si="1"/>
        <v>0</v>
      </c>
      <c r="K12" s="368">
        <f t="shared" si="1"/>
        <v>0</v>
      </c>
      <c r="L12" s="368">
        <f t="shared" si="1"/>
        <v>0</v>
      </c>
      <c r="M12" s="368">
        <f t="shared" si="1"/>
        <v>0</v>
      </c>
      <c r="N12" s="368">
        <f t="shared" si="1"/>
        <v>0</v>
      </c>
    </row>
    <row r="13" spans="1:14">
      <c r="A13" s="360"/>
      <c r="B13" s="711">
        <v>2</v>
      </c>
      <c r="C13" s="367" t="s">
        <v>282</v>
      </c>
      <c r="D13" s="367" t="s">
        <v>282</v>
      </c>
      <c r="E13" s="367" t="s">
        <v>301</v>
      </c>
      <c r="F13" s="367" t="s">
        <v>282</v>
      </c>
      <c r="G13" s="368">
        <f t="shared" si="1"/>
        <v>1</v>
      </c>
      <c r="H13" s="368">
        <f t="shared" si="1"/>
        <v>0</v>
      </c>
      <c r="I13" s="368">
        <f t="shared" si="1"/>
        <v>1</v>
      </c>
      <c r="J13" s="368">
        <f t="shared" si="1"/>
        <v>0</v>
      </c>
      <c r="K13" s="368">
        <f t="shared" si="1"/>
        <v>0</v>
      </c>
      <c r="L13" s="368">
        <f t="shared" si="1"/>
        <v>0</v>
      </c>
      <c r="M13" s="368">
        <f t="shared" si="1"/>
        <v>0</v>
      </c>
      <c r="N13" s="368">
        <f t="shared" si="1"/>
        <v>0</v>
      </c>
    </row>
    <row r="14" spans="1:14">
      <c r="A14" s="360"/>
      <c r="B14" s="711">
        <v>3</v>
      </c>
      <c r="C14" s="367" t="s">
        <v>282</v>
      </c>
      <c r="D14" s="367" t="s">
        <v>282</v>
      </c>
      <c r="E14" s="367" t="s">
        <v>302</v>
      </c>
      <c r="F14" s="367" t="s">
        <v>282</v>
      </c>
      <c r="G14" s="368">
        <f t="shared" si="1"/>
        <v>7</v>
      </c>
      <c r="H14" s="368">
        <f t="shared" si="1"/>
        <v>0</v>
      </c>
      <c r="I14" s="368">
        <f t="shared" si="1"/>
        <v>7</v>
      </c>
      <c r="J14" s="368">
        <f t="shared" si="1"/>
        <v>0</v>
      </c>
      <c r="K14" s="368">
        <f t="shared" si="1"/>
        <v>0</v>
      </c>
      <c r="L14" s="368">
        <f t="shared" si="1"/>
        <v>0</v>
      </c>
      <c r="M14" s="368">
        <f t="shared" si="1"/>
        <v>0</v>
      </c>
      <c r="N14" s="368">
        <f t="shared" si="1"/>
        <v>20</v>
      </c>
    </row>
    <row r="15" spans="1:14">
      <c r="A15" s="360"/>
      <c r="B15" s="711">
        <v>4</v>
      </c>
      <c r="C15" s="367" t="s">
        <v>282</v>
      </c>
      <c r="D15" s="367" t="s">
        <v>282</v>
      </c>
      <c r="E15" s="367" t="s">
        <v>303</v>
      </c>
      <c r="F15" s="367" t="s">
        <v>282</v>
      </c>
      <c r="G15" s="368">
        <f t="shared" si="1"/>
        <v>5</v>
      </c>
      <c r="H15" s="368">
        <f t="shared" si="1"/>
        <v>0</v>
      </c>
      <c r="I15" s="368">
        <f t="shared" si="1"/>
        <v>5</v>
      </c>
      <c r="J15" s="368">
        <f t="shared" si="1"/>
        <v>0</v>
      </c>
      <c r="K15" s="368">
        <f t="shared" si="1"/>
        <v>0</v>
      </c>
      <c r="L15" s="368">
        <f t="shared" si="1"/>
        <v>0</v>
      </c>
      <c r="M15" s="368">
        <f t="shared" si="1"/>
        <v>0</v>
      </c>
      <c r="N15" s="368">
        <f t="shared" si="1"/>
        <v>4</v>
      </c>
    </row>
    <row r="16" spans="1:14">
      <c r="A16" s="360"/>
      <c r="B16" s="711">
        <v>17</v>
      </c>
      <c r="C16" s="367" t="s">
        <v>282</v>
      </c>
      <c r="D16" s="367" t="s">
        <v>282</v>
      </c>
      <c r="E16" s="367" t="s">
        <v>304</v>
      </c>
      <c r="F16" s="367" t="s">
        <v>282</v>
      </c>
      <c r="G16" s="368">
        <f t="shared" si="1"/>
        <v>1</v>
      </c>
      <c r="H16" s="368">
        <f t="shared" si="1"/>
        <v>0</v>
      </c>
      <c r="I16" s="368">
        <f t="shared" si="1"/>
        <v>1</v>
      </c>
      <c r="J16" s="368">
        <f t="shared" si="1"/>
        <v>0</v>
      </c>
      <c r="K16" s="368">
        <f t="shared" si="1"/>
        <v>0</v>
      </c>
      <c r="L16" s="368">
        <f t="shared" si="1"/>
        <v>0</v>
      </c>
      <c r="M16" s="368">
        <f t="shared" si="1"/>
        <v>0</v>
      </c>
      <c r="N16" s="368">
        <f t="shared" si="1"/>
        <v>0</v>
      </c>
    </row>
    <row r="17" spans="1:14">
      <c r="A17" s="360"/>
      <c r="B17" s="711">
        <v>5</v>
      </c>
      <c r="C17" s="367" t="s">
        <v>282</v>
      </c>
      <c r="D17" s="367" t="s">
        <v>282</v>
      </c>
      <c r="E17" s="367" t="s">
        <v>305</v>
      </c>
      <c r="F17" s="367" t="s">
        <v>282</v>
      </c>
      <c r="G17" s="368">
        <f t="shared" si="1"/>
        <v>2</v>
      </c>
      <c r="H17" s="368">
        <f t="shared" si="1"/>
        <v>0</v>
      </c>
      <c r="I17" s="368">
        <f t="shared" si="1"/>
        <v>2</v>
      </c>
      <c r="J17" s="368">
        <f t="shared" si="1"/>
        <v>0</v>
      </c>
      <c r="K17" s="368">
        <f t="shared" si="1"/>
        <v>0</v>
      </c>
      <c r="L17" s="368">
        <f t="shared" si="1"/>
        <v>0</v>
      </c>
      <c r="M17" s="368">
        <f t="shared" si="1"/>
        <v>0</v>
      </c>
      <c r="N17" s="368">
        <f t="shared" si="1"/>
        <v>0</v>
      </c>
    </row>
    <row r="18" spans="1:14">
      <c r="A18" s="360"/>
      <c r="B18" s="711">
        <v>6</v>
      </c>
      <c r="C18" s="367" t="s">
        <v>282</v>
      </c>
      <c r="D18" s="367" t="s">
        <v>282</v>
      </c>
      <c r="E18" s="367" t="s">
        <v>306</v>
      </c>
      <c r="F18" s="367" t="s">
        <v>282</v>
      </c>
      <c r="G18" s="368">
        <f t="shared" si="1"/>
        <v>4</v>
      </c>
      <c r="H18" s="368">
        <f t="shared" si="1"/>
        <v>0</v>
      </c>
      <c r="I18" s="368">
        <f t="shared" si="1"/>
        <v>4</v>
      </c>
      <c r="J18" s="368">
        <f t="shared" si="1"/>
        <v>0</v>
      </c>
      <c r="K18" s="368">
        <f t="shared" si="1"/>
        <v>0</v>
      </c>
      <c r="L18" s="368">
        <f t="shared" si="1"/>
        <v>0</v>
      </c>
      <c r="M18" s="368">
        <f t="shared" si="1"/>
        <v>0</v>
      </c>
      <c r="N18" s="368">
        <f t="shared" si="1"/>
        <v>21</v>
      </c>
    </row>
    <row r="19" spans="1:14">
      <c r="A19" s="360"/>
      <c r="B19" s="711">
        <v>7</v>
      </c>
      <c r="C19" s="367" t="s">
        <v>282</v>
      </c>
      <c r="D19" s="367" t="s">
        <v>282</v>
      </c>
      <c r="E19" s="367" t="s">
        <v>307</v>
      </c>
      <c r="F19" s="367" t="s">
        <v>282</v>
      </c>
      <c r="G19" s="368">
        <f t="shared" si="1"/>
        <v>3</v>
      </c>
      <c r="H19" s="368">
        <f t="shared" si="1"/>
        <v>0</v>
      </c>
      <c r="I19" s="368">
        <f t="shared" si="1"/>
        <v>3</v>
      </c>
      <c r="J19" s="368">
        <f t="shared" si="1"/>
        <v>0</v>
      </c>
      <c r="K19" s="368">
        <f t="shared" si="1"/>
        <v>0</v>
      </c>
      <c r="L19" s="368">
        <f t="shared" si="1"/>
        <v>0</v>
      </c>
      <c r="M19" s="368">
        <f t="shared" si="1"/>
        <v>0</v>
      </c>
      <c r="N19" s="368">
        <f t="shared" si="1"/>
        <v>7</v>
      </c>
    </row>
    <row r="20" spans="1:14">
      <c r="A20" s="360"/>
      <c r="B20" s="711">
        <v>8</v>
      </c>
      <c r="C20" s="367" t="s">
        <v>282</v>
      </c>
      <c r="D20" s="367" t="s">
        <v>282</v>
      </c>
      <c r="E20" s="367" t="s">
        <v>308</v>
      </c>
      <c r="F20" s="367" t="s">
        <v>282</v>
      </c>
      <c r="G20" s="368">
        <f t="shared" si="1"/>
        <v>1</v>
      </c>
      <c r="H20" s="368">
        <f t="shared" si="1"/>
        <v>0</v>
      </c>
      <c r="I20" s="368">
        <f t="shared" si="1"/>
        <v>1</v>
      </c>
      <c r="J20" s="368">
        <f t="shared" si="1"/>
        <v>0</v>
      </c>
      <c r="K20" s="368">
        <f t="shared" si="1"/>
        <v>0</v>
      </c>
      <c r="L20" s="368">
        <f t="shared" si="1"/>
        <v>0</v>
      </c>
      <c r="M20" s="368">
        <f t="shared" si="1"/>
        <v>0</v>
      </c>
      <c r="N20" s="368">
        <f t="shared" si="1"/>
        <v>0</v>
      </c>
    </row>
    <row r="21" spans="1:14">
      <c r="A21" s="360"/>
      <c r="B21" s="711">
        <v>9</v>
      </c>
      <c r="C21" s="367" t="s">
        <v>282</v>
      </c>
      <c r="D21" s="367" t="s">
        <v>282</v>
      </c>
      <c r="E21" s="367" t="s">
        <v>309</v>
      </c>
      <c r="F21" s="367" t="s">
        <v>282</v>
      </c>
      <c r="G21" s="368">
        <f t="shared" si="1"/>
        <v>1</v>
      </c>
      <c r="H21" s="368">
        <f t="shared" si="1"/>
        <v>0</v>
      </c>
      <c r="I21" s="368">
        <f t="shared" si="1"/>
        <v>1</v>
      </c>
      <c r="J21" s="368">
        <f t="shared" si="1"/>
        <v>0</v>
      </c>
      <c r="K21" s="368">
        <f t="shared" si="1"/>
        <v>0</v>
      </c>
      <c r="L21" s="368">
        <f t="shared" si="1"/>
        <v>0</v>
      </c>
      <c r="M21" s="368">
        <f t="shared" si="1"/>
        <v>0</v>
      </c>
      <c r="N21" s="368">
        <f t="shared" si="1"/>
        <v>0</v>
      </c>
    </row>
    <row r="22" spans="1:14">
      <c r="A22" s="360"/>
      <c r="B22" s="711">
        <v>10</v>
      </c>
      <c r="C22" s="367" t="s">
        <v>282</v>
      </c>
      <c r="D22" s="367" t="s">
        <v>282</v>
      </c>
      <c r="E22" s="367" t="s">
        <v>310</v>
      </c>
      <c r="F22" s="367" t="s">
        <v>282</v>
      </c>
      <c r="G22" s="368">
        <f t="shared" si="1"/>
        <v>3</v>
      </c>
      <c r="H22" s="368">
        <f t="shared" si="1"/>
        <v>0</v>
      </c>
      <c r="I22" s="368">
        <f t="shared" si="1"/>
        <v>3</v>
      </c>
      <c r="J22" s="368">
        <f t="shared" si="1"/>
        <v>0</v>
      </c>
      <c r="K22" s="368">
        <f t="shared" si="1"/>
        <v>0</v>
      </c>
      <c r="L22" s="368">
        <f t="shared" si="1"/>
        <v>0</v>
      </c>
      <c r="M22" s="368">
        <f t="shared" si="1"/>
        <v>0</v>
      </c>
      <c r="N22" s="368">
        <f t="shared" si="1"/>
        <v>0</v>
      </c>
    </row>
    <row r="23" spans="1:14">
      <c r="A23" s="360"/>
      <c r="B23" s="711">
        <v>11</v>
      </c>
      <c r="C23" s="367" t="s">
        <v>282</v>
      </c>
      <c r="D23" s="367" t="s">
        <v>282</v>
      </c>
      <c r="E23" s="367" t="s">
        <v>311</v>
      </c>
      <c r="F23" s="367" t="s">
        <v>282</v>
      </c>
      <c r="G23" s="368">
        <f t="shared" si="1"/>
        <v>2</v>
      </c>
      <c r="H23" s="368">
        <f t="shared" si="1"/>
        <v>0</v>
      </c>
      <c r="I23" s="368">
        <f t="shared" si="1"/>
        <v>2</v>
      </c>
      <c r="J23" s="368">
        <f t="shared" si="1"/>
        <v>0</v>
      </c>
      <c r="K23" s="368">
        <f t="shared" si="1"/>
        <v>0</v>
      </c>
      <c r="L23" s="368">
        <f t="shared" si="1"/>
        <v>0</v>
      </c>
      <c r="M23" s="368">
        <f t="shared" si="1"/>
        <v>0</v>
      </c>
      <c r="N23" s="368">
        <f t="shared" si="1"/>
        <v>9</v>
      </c>
    </row>
    <row r="24" spans="1:14">
      <c r="A24" s="360"/>
      <c r="B24" s="711">
        <v>12</v>
      </c>
      <c r="C24" s="367" t="s">
        <v>282</v>
      </c>
      <c r="D24" s="367" t="s">
        <v>282</v>
      </c>
      <c r="E24" s="367" t="s">
        <v>312</v>
      </c>
      <c r="F24" s="367" t="s">
        <v>282</v>
      </c>
      <c r="G24" s="368">
        <f t="shared" si="1"/>
        <v>2</v>
      </c>
      <c r="H24" s="368">
        <f t="shared" si="1"/>
        <v>0</v>
      </c>
      <c r="I24" s="368">
        <f t="shared" si="1"/>
        <v>2</v>
      </c>
      <c r="J24" s="368">
        <f t="shared" si="1"/>
        <v>0</v>
      </c>
      <c r="K24" s="368">
        <f t="shared" si="1"/>
        <v>0</v>
      </c>
      <c r="L24" s="368">
        <f t="shared" si="1"/>
        <v>0</v>
      </c>
      <c r="M24" s="368">
        <f t="shared" si="1"/>
        <v>0</v>
      </c>
      <c r="N24" s="368">
        <f t="shared" si="1"/>
        <v>0</v>
      </c>
    </row>
    <row r="25" spans="1:14">
      <c r="A25" s="360"/>
      <c r="B25" s="711">
        <v>16</v>
      </c>
      <c r="C25" s="367" t="s">
        <v>282</v>
      </c>
      <c r="D25" s="367" t="s">
        <v>282</v>
      </c>
      <c r="E25" s="367" t="s">
        <v>313</v>
      </c>
      <c r="F25" s="367" t="s">
        <v>282</v>
      </c>
      <c r="G25" s="368">
        <f t="shared" si="1"/>
        <v>1</v>
      </c>
      <c r="H25" s="368">
        <f t="shared" si="1"/>
        <v>0</v>
      </c>
      <c r="I25" s="368">
        <f t="shared" si="1"/>
        <v>1</v>
      </c>
      <c r="J25" s="368">
        <f t="shared" si="1"/>
        <v>0</v>
      </c>
      <c r="K25" s="368">
        <f t="shared" si="1"/>
        <v>0</v>
      </c>
      <c r="L25" s="368">
        <f t="shared" si="1"/>
        <v>0</v>
      </c>
      <c r="M25" s="368">
        <f t="shared" si="1"/>
        <v>0</v>
      </c>
      <c r="N25" s="368">
        <f t="shared" si="1"/>
        <v>0</v>
      </c>
    </row>
    <row r="26" spans="1:14">
      <c r="A26" s="360"/>
      <c r="B26" s="711">
        <v>19</v>
      </c>
      <c r="C26" s="367" t="s">
        <v>282</v>
      </c>
      <c r="D26" s="367" t="s">
        <v>282</v>
      </c>
      <c r="E26" s="367" t="s">
        <v>314</v>
      </c>
      <c r="F26" s="367" t="s">
        <v>282</v>
      </c>
      <c r="G26" s="368">
        <f t="shared" si="1"/>
        <v>0</v>
      </c>
      <c r="H26" s="368">
        <f t="shared" si="1"/>
        <v>0</v>
      </c>
      <c r="I26" s="368">
        <f t="shared" si="1"/>
        <v>0</v>
      </c>
      <c r="J26" s="368">
        <f t="shared" si="1"/>
        <v>0</v>
      </c>
      <c r="K26" s="368">
        <f t="shared" si="1"/>
        <v>0</v>
      </c>
      <c r="L26" s="368">
        <f t="shared" si="1"/>
        <v>0</v>
      </c>
      <c r="M26" s="368">
        <f t="shared" si="1"/>
        <v>0</v>
      </c>
      <c r="N26" s="368">
        <f t="shared" si="1"/>
        <v>0</v>
      </c>
    </row>
    <row r="27" spans="1:14">
      <c r="A27" s="360"/>
      <c r="B27" s="712" t="s">
        <v>282</v>
      </c>
      <c r="C27" s="369" t="s">
        <v>282</v>
      </c>
      <c r="D27" s="369" t="s">
        <v>282</v>
      </c>
      <c r="E27" s="370" t="s">
        <v>315</v>
      </c>
      <c r="F27" s="370" t="s">
        <v>282</v>
      </c>
      <c r="G27" s="370">
        <f>SUM(G10:G26)</f>
        <v>47</v>
      </c>
      <c r="H27" s="370">
        <f t="shared" ref="H27:M27" si="2">SUM(H10:H26)</f>
        <v>0</v>
      </c>
      <c r="I27" s="370">
        <f t="shared" si="2"/>
        <v>47</v>
      </c>
      <c r="J27" s="370">
        <f t="shared" si="2"/>
        <v>0</v>
      </c>
      <c r="K27" s="370">
        <f>SUM(K10:K26)</f>
        <v>0</v>
      </c>
      <c r="L27" s="370">
        <f t="shared" si="2"/>
        <v>0</v>
      </c>
      <c r="M27" s="370">
        <f t="shared" si="2"/>
        <v>0</v>
      </c>
      <c r="N27" s="370">
        <f>SUM(N10:N26)</f>
        <v>393</v>
      </c>
    </row>
    <row r="28" spans="1:14">
      <c r="A28" s="360"/>
      <c r="B28" s="712" t="s">
        <v>282</v>
      </c>
      <c r="C28" s="369" t="s">
        <v>282</v>
      </c>
      <c r="D28" s="369" t="s">
        <v>282</v>
      </c>
      <c r="E28" s="369" t="s">
        <v>282</v>
      </c>
      <c r="F28" s="369" t="s">
        <v>282</v>
      </c>
      <c r="G28" s="369" t="s">
        <v>282</v>
      </c>
      <c r="H28" s="369" t="s">
        <v>282</v>
      </c>
      <c r="I28" s="369" t="s">
        <v>282</v>
      </c>
      <c r="J28" s="369" t="s">
        <v>282</v>
      </c>
      <c r="K28" s="369" t="s">
        <v>282</v>
      </c>
      <c r="L28" s="369" t="s">
        <v>282</v>
      </c>
      <c r="M28" s="369" t="s">
        <v>282</v>
      </c>
      <c r="N28" s="369" t="s">
        <v>282</v>
      </c>
    </row>
    <row r="29" spans="1:14">
      <c r="A29" s="360"/>
      <c r="B29" s="710" t="s">
        <v>316</v>
      </c>
      <c r="C29" s="366" t="s">
        <v>282</v>
      </c>
      <c r="D29" s="366" t="s">
        <v>282</v>
      </c>
      <c r="E29" s="366" t="s">
        <v>282</v>
      </c>
      <c r="F29" s="366" t="s">
        <v>282</v>
      </c>
      <c r="G29" s="371" t="s">
        <v>282</v>
      </c>
      <c r="H29" s="371" t="s">
        <v>282</v>
      </c>
      <c r="I29" s="371" t="s">
        <v>282</v>
      </c>
      <c r="J29" s="371" t="s">
        <v>282</v>
      </c>
      <c r="K29" s="371" t="s">
        <v>282</v>
      </c>
      <c r="L29" s="371" t="s">
        <v>282</v>
      </c>
      <c r="M29" s="371" t="s">
        <v>282</v>
      </c>
      <c r="N29" s="371" t="s">
        <v>282</v>
      </c>
    </row>
    <row r="30" spans="1:14">
      <c r="A30" s="360"/>
      <c r="B30" s="711">
        <v>13</v>
      </c>
      <c r="C30" s="367">
        <v>80</v>
      </c>
      <c r="D30" s="367">
        <v>60</v>
      </c>
      <c r="E30" s="367" t="s">
        <v>298</v>
      </c>
      <c r="F30" s="367" t="s">
        <v>317</v>
      </c>
      <c r="G30" s="369">
        <v>1</v>
      </c>
      <c r="H30" s="369" t="s">
        <v>282</v>
      </c>
      <c r="I30" s="372">
        <f>SUM(G30:H30)</f>
        <v>1</v>
      </c>
      <c r="J30" s="369" t="s">
        <v>282</v>
      </c>
      <c r="K30" s="369" t="s">
        <v>282</v>
      </c>
      <c r="L30" s="369" t="s">
        <v>282</v>
      </c>
      <c r="M30" s="369" t="s">
        <v>282</v>
      </c>
      <c r="N30" s="369">
        <v>54</v>
      </c>
    </row>
    <row r="31" spans="1:14">
      <c r="A31" s="360"/>
      <c r="B31" s="711">
        <v>13</v>
      </c>
      <c r="C31" s="367">
        <v>80</v>
      </c>
      <c r="D31" s="367">
        <v>50</v>
      </c>
      <c r="E31" s="367" t="s">
        <v>298</v>
      </c>
      <c r="F31" s="367" t="s">
        <v>318</v>
      </c>
      <c r="G31" s="369" t="s">
        <v>282</v>
      </c>
      <c r="H31" s="369" t="s">
        <v>282</v>
      </c>
      <c r="I31" s="372">
        <f t="shared" ref="I31:I94" si="3">SUM(G31:H31)</f>
        <v>0</v>
      </c>
      <c r="J31" s="369" t="s">
        <v>282</v>
      </c>
      <c r="K31" s="369" t="s">
        <v>282</v>
      </c>
      <c r="L31" s="369" t="s">
        <v>282</v>
      </c>
      <c r="M31" s="369" t="s">
        <v>282</v>
      </c>
      <c r="N31" s="369">
        <v>7</v>
      </c>
    </row>
    <row r="32" spans="1:14">
      <c r="A32" s="360"/>
      <c r="B32" s="711">
        <v>13</v>
      </c>
      <c r="C32" s="367">
        <v>80</v>
      </c>
      <c r="D32" s="367">
        <v>70</v>
      </c>
      <c r="E32" s="367" t="s">
        <v>298</v>
      </c>
      <c r="F32" s="367" t="s">
        <v>319</v>
      </c>
      <c r="G32" s="369" t="s">
        <v>282</v>
      </c>
      <c r="H32" s="369" t="s">
        <v>282</v>
      </c>
      <c r="I32" s="372">
        <f t="shared" si="3"/>
        <v>0</v>
      </c>
      <c r="J32" s="369" t="s">
        <v>282</v>
      </c>
      <c r="K32" s="369" t="s">
        <v>282</v>
      </c>
      <c r="L32" s="369" t="s">
        <v>282</v>
      </c>
      <c r="M32" s="369" t="s">
        <v>282</v>
      </c>
      <c r="N32" s="369" t="s">
        <v>282</v>
      </c>
    </row>
    <row r="33" spans="1:14">
      <c r="A33" s="360"/>
      <c r="B33" s="711">
        <v>13</v>
      </c>
      <c r="C33" s="367">
        <v>81</v>
      </c>
      <c r="D33" s="367">
        <v>20</v>
      </c>
      <c r="E33" s="367" t="s">
        <v>298</v>
      </c>
      <c r="F33" s="367" t="s">
        <v>320</v>
      </c>
      <c r="G33" s="369">
        <v>1</v>
      </c>
      <c r="H33" s="369" t="s">
        <v>282</v>
      </c>
      <c r="I33" s="372">
        <f t="shared" si="3"/>
        <v>1</v>
      </c>
      <c r="J33" s="369" t="s">
        <v>282</v>
      </c>
      <c r="K33" s="369" t="s">
        <v>282</v>
      </c>
      <c r="L33" s="369" t="s">
        <v>282</v>
      </c>
      <c r="M33" s="369" t="s">
        <v>282</v>
      </c>
      <c r="N33" s="369">
        <v>26</v>
      </c>
    </row>
    <row r="34" spans="1:14">
      <c r="A34" s="360"/>
      <c r="B34" s="711">
        <v>13</v>
      </c>
      <c r="C34" s="367">
        <v>81</v>
      </c>
      <c r="D34" s="367">
        <v>30</v>
      </c>
      <c r="E34" s="367" t="s">
        <v>298</v>
      </c>
      <c r="F34" s="367" t="s">
        <v>321</v>
      </c>
      <c r="G34" s="369">
        <v>2</v>
      </c>
      <c r="H34" s="369" t="s">
        <v>282</v>
      </c>
      <c r="I34" s="372">
        <f t="shared" si="3"/>
        <v>2</v>
      </c>
      <c r="J34" s="369" t="s">
        <v>282</v>
      </c>
      <c r="K34" s="369" t="s">
        <v>282</v>
      </c>
      <c r="L34" s="369" t="s">
        <v>282</v>
      </c>
      <c r="M34" s="369" t="s">
        <v>282</v>
      </c>
      <c r="N34" s="369">
        <v>13</v>
      </c>
    </row>
    <row r="35" spans="1:14">
      <c r="A35" s="360"/>
      <c r="B35" s="711">
        <v>13</v>
      </c>
      <c r="C35" s="367">
        <v>81</v>
      </c>
      <c r="D35" s="367">
        <v>40</v>
      </c>
      <c r="E35" s="367" t="s">
        <v>298</v>
      </c>
      <c r="F35" s="367" t="s">
        <v>322</v>
      </c>
      <c r="G35" s="369">
        <v>1</v>
      </c>
      <c r="H35" s="369" t="s">
        <v>282</v>
      </c>
      <c r="I35" s="372">
        <f t="shared" si="3"/>
        <v>1</v>
      </c>
      <c r="J35" s="369" t="s">
        <v>282</v>
      </c>
      <c r="K35" s="369" t="s">
        <v>282</v>
      </c>
      <c r="L35" s="369" t="s">
        <v>282</v>
      </c>
      <c r="M35" s="369" t="s">
        <v>282</v>
      </c>
      <c r="N35" s="369">
        <v>40</v>
      </c>
    </row>
    <row r="36" spans="1:14">
      <c r="A36" s="360"/>
      <c r="B36" s="711">
        <v>13</v>
      </c>
      <c r="C36" s="367">
        <v>80</v>
      </c>
      <c r="D36" s="367">
        <v>10</v>
      </c>
      <c r="E36" s="367" t="s">
        <v>298</v>
      </c>
      <c r="F36" s="367" t="s">
        <v>323</v>
      </c>
      <c r="G36" s="369">
        <v>1</v>
      </c>
      <c r="H36" s="369" t="s">
        <v>282</v>
      </c>
      <c r="I36" s="372">
        <f t="shared" si="3"/>
        <v>1</v>
      </c>
      <c r="J36" s="369" t="s">
        <v>282</v>
      </c>
      <c r="K36" s="369" t="s">
        <v>282</v>
      </c>
      <c r="L36" s="369" t="s">
        <v>282</v>
      </c>
      <c r="M36" s="369" t="s">
        <v>282</v>
      </c>
      <c r="N36" s="369" t="s">
        <v>282</v>
      </c>
    </row>
    <row r="37" spans="1:14">
      <c r="A37" s="360"/>
      <c r="B37" s="711">
        <v>13</v>
      </c>
      <c r="C37" s="367">
        <v>80</v>
      </c>
      <c r="D37" s="367">
        <v>40</v>
      </c>
      <c r="E37" s="367" t="s">
        <v>298</v>
      </c>
      <c r="F37" s="367" t="s">
        <v>324</v>
      </c>
      <c r="G37" s="369" t="s">
        <v>282</v>
      </c>
      <c r="H37" s="369" t="s">
        <v>282</v>
      </c>
      <c r="I37" s="372">
        <f t="shared" si="3"/>
        <v>0</v>
      </c>
      <c r="J37" s="369" t="s">
        <v>282</v>
      </c>
      <c r="K37" s="369" t="s">
        <v>282</v>
      </c>
      <c r="L37" s="369" t="s">
        <v>282</v>
      </c>
      <c r="M37" s="369" t="s">
        <v>282</v>
      </c>
      <c r="N37" s="369" t="s">
        <v>282</v>
      </c>
    </row>
    <row r="38" spans="1:14">
      <c r="A38" s="360"/>
      <c r="B38" s="711">
        <v>13</v>
      </c>
      <c r="C38" s="367">
        <v>80</v>
      </c>
      <c r="D38" s="367">
        <v>90</v>
      </c>
      <c r="E38" s="367" t="s">
        <v>298</v>
      </c>
      <c r="F38" s="367" t="s">
        <v>325</v>
      </c>
      <c r="G38" s="372" t="s">
        <v>282</v>
      </c>
      <c r="H38" s="372" t="s">
        <v>282</v>
      </c>
      <c r="I38" s="372">
        <f t="shared" si="3"/>
        <v>0</v>
      </c>
      <c r="J38" s="372" t="s">
        <v>282</v>
      </c>
      <c r="K38" s="372" t="s">
        <v>282</v>
      </c>
      <c r="L38" s="372" t="s">
        <v>282</v>
      </c>
      <c r="M38" s="372" t="s">
        <v>282</v>
      </c>
      <c r="N38" s="372" t="s">
        <v>282</v>
      </c>
    </row>
    <row r="39" spans="1:14">
      <c r="A39" s="360"/>
      <c r="B39" s="711">
        <v>13</v>
      </c>
      <c r="C39" s="367">
        <v>81</v>
      </c>
      <c r="D39" s="367">
        <v>60</v>
      </c>
      <c r="E39" s="367" t="s">
        <v>298</v>
      </c>
      <c r="F39" s="367" t="s">
        <v>326</v>
      </c>
      <c r="G39" s="369" t="s">
        <v>282</v>
      </c>
      <c r="H39" s="369" t="s">
        <v>282</v>
      </c>
      <c r="I39" s="372">
        <f t="shared" si="3"/>
        <v>0</v>
      </c>
      <c r="J39" s="369" t="s">
        <v>282</v>
      </c>
      <c r="K39" s="369" t="s">
        <v>282</v>
      </c>
      <c r="L39" s="369" t="s">
        <v>282</v>
      </c>
      <c r="M39" s="369" t="s">
        <v>282</v>
      </c>
      <c r="N39" s="369" t="s">
        <v>282</v>
      </c>
    </row>
    <row r="40" spans="1:14">
      <c r="A40" s="360"/>
      <c r="B40" s="711">
        <v>13</v>
      </c>
      <c r="C40" s="367">
        <v>80</v>
      </c>
      <c r="D40" s="367">
        <v>20</v>
      </c>
      <c r="E40" s="367" t="s">
        <v>298</v>
      </c>
      <c r="F40" s="367" t="s">
        <v>327</v>
      </c>
      <c r="G40" s="369" t="s">
        <v>282</v>
      </c>
      <c r="H40" s="369" t="s">
        <v>282</v>
      </c>
      <c r="I40" s="372">
        <f t="shared" si="3"/>
        <v>0</v>
      </c>
      <c r="J40" s="369" t="s">
        <v>282</v>
      </c>
      <c r="K40" s="369" t="s">
        <v>282</v>
      </c>
      <c r="L40" s="369" t="s">
        <v>282</v>
      </c>
      <c r="M40" s="369" t="s">
        <v>282</v>
      </c>
      <c r="N40" s="369" t="s">
        <v>282</v>
      </c>
    </row>
    <row r="41" spans="1:14">
      <c r="A41" s="360"/>
      <c r="B41" s="711">
        <v>13</v>
      </c>
      <c r="C41" s="367">
        <v>80</v>
      </c>
      <c r="D41" s="367">
        <v>30</v>
      </c>
      <c r="E41" s="367" t="s">
        <v>298</v>
      </c>
      <c r="F41" s="367" t="s">
        <v>328</v>
      </c>
      <c r="G41" s="369">
        <v>4</v>
      </c>
      <c r="H41" s="369" t="s">
        <v>282</v>
      </c>
      <c r="I41" s="372">
        <f t="shared" si="3"/>
        <v>4</v>
      </c>
      <c r="J41" s="369" t="s">
        <v>282</v>
      </c>
      <c r="K41" s="369" t="s">
        <v>282</v>
      </c>
      <c r="L41" s="369" t="s">
        <v>282</v>
      </c>
      <c r="M41" s="369" t="s">
        <v>282</v>
      </c>
      <c r="N41" s="369">
        <v>181</v>
      </c>
    </row>
    <row r="42" spans="1:14">
      <c r="A42" s="360"/>
      <c r="B42" s="711">
        <v>13</v>
      </c>
      <c r="C42" s="367">
        <v>80</v>
      </c>
      <c r="D42" s="367">
        <v>80</v>
      </c>
      <c r="E42" s="367" t="s">
        <v>298</v>
      </c>
      <c r="F42" s="367" t="s">
        <v>329</v>
      </c>
      <c r="G42" s="369">
        <v>1</v>
      </c>
      <c r="H42" s="369" t="s">
        <v>282</v>
      </c>
      <c r="I42" s="372">
        <f t="shared" si="3"/>
        <v>1</v>
      </c>
      <c r="J42" s="369" t="s">
        <v>282</v>
      </c>
      <c r="K42" s="369" t="s">
        <v>282</v>
      </c>
      <c r="L42" s="369" t="s">
        <v>282</v>
      </c>
      <c r="M42" s="369" t="s">
        <v>282</v>
      </c>
      <c r="N42" s="369" t="s">
        <v>282</v>
      </c>
    </row>
    <row r="43" spans="1:14">
      <c r="A43" s="360"/>
      <c r="B43" s="711">
        <v>13</v>
      </c>
      <c r="C43" s="367">
        <v>81</v>
      </c>
      <c r="D43" s="367">
        <v>0</v>
      </c>
      <c r="E43" s="367" t="s">
        <v>298</v>
      </c>
      <c r="F43" s="367" t="s">
        <v>330</v>
      </c>
      <c r="G43" s="369" t="s">
        <v>282</v>
      </c>
      <c r="H43" s="369" t="s">
        <v>282</v>
      </c>
      <c r="I43" s="372">
        <f t="shared" si="3"/>
        <v>0</v>
      </c>
      <c r="J43" s="369" t="s">
        <v>282</v>
      </c>
      <c r="K43" s="369" t="s">
        <v>282</v>
      </c>
      <c r="L43" s="369" t="s">
        <v>282</v>
      </c>
      <c r="M43" s="369" t="s">
        <v>282</v>
      </c>
      <c r="N43" s="369" t="s">
        <v>282</v>
      </c>
    </row>
    <row r="44" spans="1:14">
      <c r="A44" s="360"/>
      <c r="B44" s="711">
        <v>13</v>
      </c>
      <c r="C44" s="367">
        <v>81</v>
      </c>
      <c r="D44" s="367">
        <v>10</v>
      </c>
      <c r="E44" s="367" t="s">
        <v>298</v>
      </c>
      <c r="F44" s="367" t="s">
        <v>331</v>
      </c>
      <c r="G44" s="372" t="s">
        <v>282</v>
      </c>
      <c r="H44" s="372" t="s">
        <v>282</v>
      </c>
      <c r="I44" s="372">
        <f t="shared" si="3"/>
        <v>0</v>
      </c>
      <c r="J44" s="372" t="s">
        <v>282</v>
      </c>
      <c r="K44" s="372" t="s">
        <v>282</v>
      </c>
      <c r="L44" s="372" t="s">
        <v>282</v>
      </c>
      <c r="M44" s="372" t="s">
        <v>282</v>
      </c>
      <c r="N44" s="372">
        <v>3</v>
      </c>
    </row>
    <row r="45" spans="1:14">
      <c r="A45" s="360"/>
      <c r="B45" s="711">
        <v>13</v>
      </c>
      <c r="C45" s="367">
        <v>81</v>
      </c>
      <c r="D45" s="367">
        <v>50</v>
      </c>
      <c r="E45" s="367" t="s">
        <v>298</v>
      </c>
      <c r="F45" s="367" t="s">
        <v>332</v>
      </c>
      <c r="G45" s="369">
        <v>1</v>
      </c>
      <c r="H45" s="369" t="s">
        <v>282</v>
      </c>
      <c r="I45" s="372">
        <f t="shared" si="3"/>
        <v>1</v>
      </c>
      <c r="J45" s="369" t="s">
        <v>282</v>
      </c>
      <c r="K45" s="369" t="s">
        <v>282</v>
      </c>
      <c r="L45" s="369" t="s">
        <v>282</v>
      </c>
      <c r="M45" s="369" t="s">
        <v>282</v>
      </c>
      <c r="N45" s="369">
        <v>8</v>
      </c>
    </row>
    <row r="46" spans="1:14">
      <c r="A46" s="360"/>
      <c r="B46" s="711">
        <v>13</v>
      </c>
      <c r="C46" s="367">
        <v>81</v>
      </c>
      <c r="D46" s="367">
        <v>70</v>
      </c>
      <c r="E46" s="367" t="s">
        <v>298</v>
      </c>
      <c r="F46" s="367" t="s">
        <v>333</v>
      </c>
      <c r="G46" s="369" t="s">
        <v>282</v>
      </c>
      <c r="H46" s="369" t="s">
        <v>282</v>
      </c>
      <c r="I46" s="372">
        <f t="shared" si="3"/>
        <v>0</v>
      </c>
      <c r="J46" s="369" t="s">
        <v>282</v>
      </c>
      <c r="K46" s="369" t="s">
        <v>282</v>
      </c>
      <c r="L46" s="369" t="s">
        <v>282</v>
      </c>
      <c r="M46" s="369" t="s">
        <v>282</v>
      </c>
      <c r="N46" s="369" t="s">
        <v>282</v>
      </c>
    </row>
    <row r="47" spans="1:14">
      <c r="A47" s="360"/>
      <c r="B47" s="711">
        <v>14</v>
      </c>
      <c r="C47" s="367">
        <v>0</v>
      </c>
      <c r="D47" s="367">
        <v>10</v>
      </c>
      <c r="E47" s="367" t="s">
        <v>299</v>
      </c>
      <c r="F47" s="367" t="s">
        <v>334</v>
      </c>
      <c r="G47" s="369" t="s">
        <v>282</v>
      </c>
      <c r="H47" s="369" t="s">
        <v>282</v>
      </c>
      <c r="I47" s="372">
        <f t="shared" si="3"/>
        <v>0</v>
      </c>
      <c r="J47" s="369" t="s">
        <v>282</v>
      </c>
      <c r="K47" s="369" t="s">
        <v>282</v>
      </c>
      <c r="L47" s="369" t="s">
        <v>282</v>
      </c>
      <c r="M47" s="369" t="s">
        <v>282</v>
      </c>
      <c r="N47" s="369" t="s">
        <v>282</v>
      </c>
    </row>
    <row r="48" spans="1:14">
      <c r="A48" s="360"/>
      <c r="B48" s="711">
        <v>14</v>
      </c>
      <c r="C48" s="367">
        <v>8</v>
      </c>
      <c r="D48" s="367">
        <v>10</v>
      </c>
      <c r="E48" s="367" t="s">
        <v>299</v>
      </c>
      <c r="F48" s="367" t="s">
        <v>335</v>
      </c>
      <c r="G48" s="369" t="s">
        <v>282</v>
      </c>
      <c r="H48" s="369" t="s">
        <v>282</v>
      </c>
      <c r="I48" s="372">
        <f t="shared" si="3"/>
        <v>0</v>
      </c>
      <c r="J48" s="369" t="s">
        <v>282</v>
      </c>
      <c r="K48" s="369" t="s">
        <v>282</v>
      </c>
      <c r="L48" s="369" t="s">
        <v>282</v>
      </c>
      <c r="M48" s="369" t="s">
        <v>282</v>
      </c>
      <c r="N48" s="369" t="s">
        <v>282</v>
      </c>
    </row>
    <row r="49" spans="1:14">
      <c r="A49" s="360"/>
      <c r="B49" s="711">
        <v>14</v>
      </c>
      <c r="C49" s="367">
        <v>1</v>
      </c>
      <c r="D49" s="367">
        <v>10</v>
      </c>
      <c r="E49" s="367" t="s">
        <v>299</v>
      </c>
      <c r="F49" s="367" t="s">
        <v>336</v>
      </c>
      <c r="G49" s="369" t="s">
        <v>282</v>
      </c>
      <c r="H49" s="369" t="s">
        <v>282</v>
      </c>
      <c r="I49" s="372">
        <f t="shared" si="3"/>
        <v>0</v>
      </c>
      <c r="J49" s="369" t="s">
        <v>282</v>
      </c>
      <c r="K49" s="369" t="s">
        <v>282</v>
      </c>
      <c r="L49" s="369" t="s">
        <v>282</v>
      </c>
      <c r="M49" s="369" t="s">
        <v>282</v>
      </c>
      <c r="N49" s="369" t="s">
        <v>282</v>
      </c>
    </row>
    <row r="50" spans="1:14">
      <c r="A50" s="360"/>
      <c r="B50" s="711">
        <v>14</v>
      </c>
      <c r="C50" s="367">
        <v>2</v>
      </c>
      <c r="D50" s="367">
        <v>70</v>
      </c>
      <c r="E50" s="367" t="s">
        <v>299</v>
      </c>
      <c r="F50" s="367" t="s">
        <v>337</v>
      </c>
      <c r="G50" s="369" t="s">
        <v>282</v>
      </c>
      <c r="H50" s="369" t="s">
        <v>282</v>
      </c>
      <c r="I50" s="372">
        <f t="shared" si="3"/>
        <v>0</v>
      </c>
      <c r="J50" s="369" t="s">
        <v>282</v>
      </c>
      <c r="K50" s="369" t="s">
        <v>282</v>
      </c>
      <c r="L50" s="369" t="s">
        <v>282</v>
      </c>
      <c r="M50" s="369" t="s">
        <v>282</v>
      </c>
      <c r="N50" s="369" t="s">
        <v>282</v>
      </c>
    </row>
    <row r="51" spans="1:14">
      <c r="A51" s="360"/>
      <c r="B51" s="711">
        <v>14</v>
      </c>
      <c r="C51" s="367">
        <v>3</v>
      </c>
      <c r="D51" s="367">
        <v>20</v>
      </c>
      <c r="E51" s="367" t="s">
        <v>299</v>
      </c>
      <c r="F51" s="367" t="s">
        <v>338</v>
      </c>
      <c r="G51" s="372" t="s">
        <v>282</v>
      </c>
      <c r="H51" s="372" t="s">
        <v>282</v>
      </c>
      <c r="I51" s="372">
        <f t="shared" si="3"/>
        <v>0</v>
      </c>
      <c r="J51" s="372" t="s">
        <v>282</v>
      </c>
      <c r="K51" s="372" t="s">
        <v>282</v>
      </c>
      <c r="L51" s="372" t="s">
        <v>282</v>
      </c>
      <c r="M51" s="372" t="s">
        <v>282</v>
      </c>
      <c r="N51" s="372" t="s">
        <v>282</v>
      </c>
    </row>
    <row r="52" spans="1:14">
      <c r="A52" s="360"/>
      <c r="B52" s="711">
        <v>14</v>
      </c>
      <c r="C52" s="367">
        <v>4</v>
      </c>
      <c r="D52" s="367">
        <v>40</v>
      </c>
      <c r="E52" s="367" t="s">
        <v>299</v>
      </c>
      <c r="F52" s="367" t="s">
        <v>339</v>
      </c>
      <c r="G52" s="369" t="s">
        <v>282</v>
      </c>
      <c r="H52" s="369" t="s">
        <v>282</v>
      </c>
      <c r="I52" s="372">
        <f>SUM(G52:H52)</f>
        <v>0</v>
      </c>
      <c r="J52" s="369" t="s">
        <v>282</v>
      </c>
      <c r="K52" s="369" t="s">
        <v>282</v>
      </c>
      <c r="L52" s="369" t="s">
        <v>282</v>
      </c>
      <c r="M52" s="369" t="s">
        <v>282</v>
      </c>
      <c r="N52" s="369" t="s">
        <v>282</v>
      </c>
    </row>
    <row r="53" spans="1:14">
      <c r="A53" s="360"/>
      <c r="B53" s="711">
        <v>14</v>
      </c>
      <c r="C53" s="367">
        <v>30</v>
      </c>
      <c r="D53" s="367">
        <v>30</v>
      </c>
      <c r="E53" s="367" t="s">
        <v>299</v>
      </c>
      <c r="F53" s="367" t="s">
        <v>340</v>
      </c>
      <c r="G53" s="369">
        <v>1</v>
      </c>
      <c r="H53" s="369" t="s">
        <v>282</v>
      </c>
      <c r="I53" s="372">
        <f t="shared" si="3"/>
        <v>1</v>
      </c>
      <c r="J53" s="369" t="s">
        <v>282</v>
      </c>
      <c r="K53" s="369" t="s">
        <v>282</v>
      </c>
      <c r="L53" s="369" t="s">
        <v>282</v>
      </c>
      <c r="M53" s="369" t="s">
        <v>282</v>
      </c>
      <c r="N53" s="369" t="s">
        <v>282</v>
      </c>
    </row>
    <row r="54" spans="1:14">
      <c r="A54" s="360"/>
      <c r="B54" s="711">
        <v>1</v>
      </c>
      <c r="C54" s="367">
        <v>2</v>
      </c>
      <c r="D54" s="367">
        <v>80</v>
      </c>
      <c r="E54" s="367" t="s">
        <v>300</v>
      </c>
      <c r="F54" s="367" t="s">
        <v>341</v>
      </c>
      <c r="G54" s="369" t="s">
        <v>282</v>
      </c>
      <c r="H54" s="369" t="s">
        <v>282</v>
      </c>
      <c r="I54" s="372">
        <f t="shared" si="3"/>
        <v>0</v>
      </c>
      <c r="J54" s="369" t="s">
        <v>282</v>
      </c>
      <c r="K54" s="369" t="s">
        <v>282</v>
      </c>
      <c r="L54" s="369" t="s">
        <v>282</v>
      </c>
      <c r="M54" s="369" t="s">
        <v>282</v>
      </c>
      <c r="N54" s="369" t="s">
        <v>282</v>
      </c>
    </row>
    <row r="55" spans="1:14">
      <c r="A55" s="360"/>
      <c r="B55" s="711">
        <v>1</v>
      </c>
      <c r="C55" s="367">
        <v>2</v>
      </c>
      <c r="D55" s="367">
        <v>90</v>
      </c>
      <c r="E55" s="367" t="s">
        <v>300</v>
      </c>
      <c r="F55" s="367" t="s">
        <v>342</v>
      </c>
      <c r="G55" s="369" t="s">
        <v>282</v>
      </c>
      <c r="H55" s="369" t="s">
        <v>282</v>
      </c>
      <c r="I55" s="372">
        <f t="shared" si="3"/>
        <v>0</v>
      </c>
      <c r="J55" s="369" t="s">
        <v>282</v>
      </c>
      <c r="K55" s="369" t="s">
        <v>282</v>
      </c>
      <c r="L55" s="369" t="s">
        <v>282</v>
      </c>
      <c r="M55" s="369" t="s">
        <v>282</v>
      </c>
      <c r="N55" s="369" t="s">
        <v>282</v>
      </c>
    </row>
    <row r="56" spans="1:14">
      <c r="A56" s="360"/>
      <c r="B56" s="711">
        <v>1</v>
      </c>
      <c r="C56" s="367">
        <v>3</v>
      </c>
      <c r="D56" s="367">
        <v>30</v>
      </c>
      <c r="E56" s="367" t="s">
        <v>300</v>
      </c>
      <c r="F56" s="367" t="s">
        <v>343</v>
      </c>
      <c r="G56" s="369" t="s">
        <v>282</v>
      </c>
      <c r="H56" s="369" t="s">
        <v>282</v>
      </c>
      <c r="I56" s="372">
        <f t="shared" si="3"/>
        <v>0</v>
      </c>
      <c r="J56" s="369" t="s">
        <v>282</v>
      </c>
      <c r="K56" s="369" t="s">
        <v>282</v>
      </c>
      <c r="L56" s="369" t="s">
        <v>282</v>
      </c>
      <c r="M56" s="369" t="s">
        <v>282</v>
      </c>
      <c r="N56" s="369" t="s">
        <v>282</v>
      </c>
    </row>
    <row r="57" spans="1:14">
      <c r="A57" s="360"/>
      <c r="B57" s="711">
        <v>1</v>
      </c>
      <c r="C57" s="367">
        <v>5</v>
      </c>
      <c r="D57" s="367">
        <v>50</v>
      </c>
      <c r="E57" s="367" t="s">
        <v>300</v>
      </c>
      <c r="F57" s="367" t="s">
        <v>344</v>
      </c>
      <c r="G57" s="369" t="s">
        <v>282</v>
      </c>
      <c r="H57" s="369" t="s">
        <v>282</v>
      </c>
      <c r="I57" s="372">
        <f t="shared" si="3"/>
        <v>0</v>
      </c>
      <c r="J57" s="369" t="s">
        <v>282</v>
      </c>
      <c r="K57" s="369" t="s">
        <v>282</v>
      </c>
      <c r="L57" s="369" t="s">
        <v>282</v>
      </c>
      <c r="M57" s="369" t="s">
        <v>282</v>
      </c>
      <c r="N57" s="369" t="s">
        <v>282</v>
      </c>
    </row>
    <row r="58" spans="1:14">
      <c r="A58" s="360"/>
      <c r="B58" s="711">
        <v>1</v>
      </c>
      <c r="C58" s="367">
        <v>5</v>
      </c>
      <c r="D58" s="367">
        <v>51</v>
      </c>
      <c r="E58" s="367" t="s">
        <v>300</v>
      </c>
      <c r="F58" s="367" t="s">
        <v>345</v>
      </c>
      <c r="G58" s="369">
        <v>1</v>
      </c>
      <c r="H58" s="369" t="s">
        <v>282</v>
      </c>
      <c r="I58" s="372">
        <f t="shared" si="3"/>
        <v>1</v>
      </c>
      <c r="J58" s="369" t="s">
        <v>282</v>
      </c>
      <c r="K58" s="369" t="s">
        <v>282</v>
      </c>
      <c r="L58" s="369" t="s">
        <v>282</v>
      </c>
      <c r="M58" s="369" t="s">
        <v>282</v>
      </c>
      <c r="N58" s="369" t="s">
        <v>282</v>
      </c>
    </row>
    <row r="59" spans="1:14">
      <c r="A59" s="360"/>
      <c r="B59" s="711">
        <v>2</v>
      </c>
      <c r="C59" s="367">
        <v>0</v>
      </c>
      <c r="D59" s="367">
        <v>90</v>
      </c>
      <c r="E59" s="367" t="s">
        <v>301</v>
      </c>
      <c r="F59" s="367" t="s">
        <v>346</v>
      </c>
      <c r="G59" s="369" t="s">
        <v>282</v>
      </c>
      <c r="H59" s="369" t="s">
        <v>282</v>
      </c>
      <c r="I59" s="372">
        <f t="shared" si="3"/>
        <v>0</v>
      </c>
      <c r="J59" s="369" t="s">
        <v>282</v>
      </c>
      <c r="K59" s="369" t="s">
        <v>282</v>
      </c>
      <c r="L59" s="369" t="s">
        <v>282</v>
      </c>
      <c r="M59" s="369" t="s">
        <v>282</v>
      </c>
      <c r="N59" s="369" t="s">
        <v>282</v>
      </c>
    </row>
    <row r="60" spans="1:14">
      <c r="A60" s="360"/>
      <c r="B60" s="711">
        <v>2</v>
      </c>
      <c r="C60" s="367">
        <v>1</v>
      </c>
      <c r="D60" s="367">
        <v>50</v>
      </c>
      <c r="E60" s="367" t="s">
        <v>301</v>
      </c>
      <c r="F60" s="367" t="s">
        <v>347</v>
      </c>
      <c r="G60" s="369" t="s">
        <v>282</v>
      </c>
      <c r="H60" s="369" t="s">
        <v>282</v>
      </c>
      <c r="I60" s="372">
        <f t="shared" si="3"/>
        <v>0</v>
      </c>
      <c r="J60" s="369" t="s">
        <v>282</v>
      </c>
      <c r="K60" s="369" t="s">
        <v>282</v>
      </c>
      <c r="L60" s="369" t="s">
        <v>282</v>
      </c>
      <c r="M60" s="369" t="s">
        <v>282</v>
      </c>
      <c r="N60" s="369" t="s">
        <v>282</v>
      </c>
    </row>
    <row r="61" spans="1:14">
      <c r="A61" s="360"/>
      <c r="B61" s="711">
        <v>2</v>
      </c>
      <c r="C61" s="367">
        <v>3</v>
      </c>
      <c r="D61" s="367">
        <v>10</v>
      </c>
      <c r="E61" s="367" t="s">
        <v>301</v>
      </c>
      <c r="F61" s="367" t="s">
        <v>348</v>
      </c>
      <c r="G61" s="369">
        <v>1</v>
      </c>
      <c r="H61" s="369" t="s">
        <v>282</v>
      </c>
      <c r="I61" s="372">
        <f t="shared" si="3"/>
        <v>1</v>
      </c>
      <c r="J61" s="369" t="s">
        <v>282</v>
      </c>
      <c r="K61" s="369" t="s">
        <v>282</v>
      </c>
      <c r="L61" s="369" t="s">
        <v>282</v>
      </c>
      <c r="M61" s="369" t="s">
        <v>282</v>
      </c>
      <c r="N61" s="369" t="s">
        <v>282</v>
      </c>
    </row>
    <row r="62" spans="1:14">
      <c r="A62" s="360"/>
      <c r="B62" s="711">
        <v>2</v>
      </c>
      <c r="C62" s="367">
        <v>5</v>
      </c>
      <c r="D62" s="367">
        <v>0</v>
      </c>
      <c r="E62" s="367" t="s">
        <v>301</v>
      </c>
      <c r="F62" s="367" t="s">
        <v>349</v>
      </c>
      <c r="G62" s="372" t="s">
        <v>282</v>
      </c>
      <c r="H62" s="372" t="s">
        <v>282</v>
      </c>
      <c r="I62" s="372">
        <f t="shared" si="3"/>
        <v>0</v>
      </c>
      <c r="J62" s="372" t="s">
        <v>282</v>
      </c>
      <c r="K62" s="372" t="s">
        <v>282</v>
      </c>
      <c r="L62" s="372" t="s">
        <v>282</v>
      </c>
      <c r="M62" s="372" t="s">
        <v>282</v>
      </c>
      <c r="N62" s="372" t="s">
        <v>282</v>
      </c>
    </row>
    <row r="63" spans="1:14">
      <c r="A63" s="360"/>
      <c r="B63" s="711">
        <v>2</v>
      </c>
      <c r="C63" s="367">
        <v>5</v>
      </c>
      <c r="D63" s="367">
        <v>70</v>
      </c>
      <c r="E63" s="367" t="s">
        <v>301</v>
      </c>
      <c r="F63" s="367" t="s">
        <v>350</v>
      </c>
      <c r="G63" s="369" t="s">
        <v>282</v>
      </c>
      <c r="H63" s="369" t="s">
        <v>282</v>
      </c>
      <c r="I63" s="372">
        <f t="shared" si="3"/>
        <v>0</v>
      </c>
      <c r="J63" s="369" t="s">
        <v>282</v>
      </c>
      <c r="K63" s="369" t="s">
        <v>282</v>
      </c>
      <c r="L63" s="369" t="s">
        <v>282</v>
      </c>
      <c r="M63" s="369" t="s">
        <v>282</v>
      </c>
      <c r="N63" s="369" t="s">
        <v>282</v>
      </c>
    </row>
    <row r="64" spans="1:14">
      <c r="A64" s="360"/>
      <c r="B64" s="711">
        <v>2</v>
      </c>
      <c r="C64" s="367">
        <v>3</v>
      </c>
      <c r="D64" s="367">
        <v>13</v>
      </c>
      <c r="E64" s="367" t="s">
        <v>301</v>
      </c>
      <c r="F64" s="367" t="s">
        <v>351</v>
      </c>
      <c r="G64" s="369" t="s">
        <v>282</v>
      </c>
      <c r="H64" s="369" t="s">
        <v>282</v>
      </c>
      <c r="I64" s="372">
        <f t="shared" si="3"/>
        <v>0</v>
      </c>
      <c r="J64" s="369" t="s">
        <v>282</v>
      </c>
      <c r="K64" s="369" t="s">
        <v>282</v>
      </c>
      <c r="L64" s="369" t="s">
        <v>282</v>
      </c>
      <c r="M64" s="369" t="s">
        <v>282</v>
      </c>
      <c r="N64" s="369" t="s">
        <v>282</v>
      </c>
    </row>
    <row r="65" spans="1:14">
      <c r="A65" s="360"/>
      <c r="B65" s="711">
        <v>3</v>
      </c>
      <c r="C65" s="367">
        <v>7</v>
      </c>
      <c r="D65" s="367">
        <v>70</v>
      </c>
      <c r="E65" s="367" t="s">
        <v>302</v>
      </c>
      <c r="F65" s="367" t="s">
        <v>352</v>
      </c>
      <c r="G65" s="369" t="s">
        <v>282</v>
      </c>
      <c r="H65" s="369" t="s">
        <v>282</v>
      </c>
      <c r="I65" s="372">
        <f t="shared" si="3"/>
        <v>0</v>
      </c>
      <c r="J65" s="369" t="s">
        <v>282</v>
      </c>
      <c r="K65" s="369" t="s">
        <v>282</v>
      </c>
      <c r="L65" s="369" t="s">
        <v>282</v>
      </c>
      <c r="M65" s="369" t="s">
        <v>282</v>
      </c>
      <c r="N65" s="369" t="s">
        <v>282</v>
      </c>
    </row>
    <row r="66" spans="1:14">
      <c r="A66" s="360"/>
      <c r="B66" s="711">
        <v>3</v>
      </c>
      <c r="C66" s="367">
        <v>0</v>
      </c>
      <c r="D66" s="367">
        <v>80</v>
      </c>
      <c r="E66" s="367" t="s">
        <v>302</v>
      </c>
      <c r="F66" s="367" t="s">
        <v>353</v>
      </c>
      <c r="G66" s="369">
        <v>1</v>
      </c>
      <c r="H66" s="369" t="s">
        <v>282</v>
      </c>
      <c r="I66" s="372">
        <f t="shared" si="3"/>
        <v>1</v>
      </c>
      <c r="J66" s="369" t="s">
        <v>282</v>
      </c>
      <c r="K66" s="369" t="s">
        <v>282</v>
      </c>
      <c r="L66" s="369" t="s">
        <v>282</v>
      </c>
      <c r="M66" s="369" t="s">
        <v>282</v>
      </c>
      <c r="N66" s="369" t="s">
        <v>282</v>
      </c>
    </row>
    <row r="67" spans="1:14">
      <c r="A67" s="360"/>
      <c r="B67" s="711">
        <v>3</v>
      </c>
      <c r="C67" s="367">
        <v>1</v>
      </c>
      <c r="D67" s="367">
        <v>40</v>
      </c>
      <c r="E67" s="367" t="s">
        <v>302</v>
      </c>
      <c r="F67" s="367" t="s">
        <v>354</v>
      </c>
      <c r="G67" s="369">
        <v>1</v>
      </c>
      <c r="H67" s="369" t="s">
        <v>282</v>
      </c>
      <c r="I67" s="372">
        <f>SUM(G67:H67)</f>
        <v>1</v>
      </c>
      <c r="J67" s="369" t="s">
        <v>282</v>
      </c>
      <c r="K67" s="369" t="s">
        <v>282</v>
      </c>
      <c r="L67" s="369" t="s">
        <v>282</v>
      </c>
      <c r="M67" s="369" t="s">
        <v>282</v>
      </c>
      <c r="N67" s="369" t="s">
        <v>282</v>
      </c>
    </row>
    <row r="68" spans="1:14">
      <c r="A68" s="360"/>
      <c r="B68" s="711">
        <v>3</v>
      </c>
      <c r="C68" s="367">
        <v>4</v>
      </c>
      <c r="D68" s="367">
        <v>90</v>
      </c>
      <c r="E68" s="367" t="s">
        <v>302</v>
      </c>
      <c r="F68" s="367" t="s">
        <v>355</v>
      </c>
      <c r="G68" s="369">
        <v>1</v>
      </c>
      <c r="H68" s="369" t="s">
        <v>282</v>
      </c>
      <c r="I68" s="372">
        <f t="shared" si="3"/>
        <v>1</v>
      </c>
      <c r="J68" s="369" t="s">
        <v>282</v>
      </c>
      <c r="K68" s="369" t="s">
        <v>282</v>
      </c>
      <c r="L68" s="369" t="s">
        <v>282</v>
      </c>
      <c r="M68" s="369" t="s">
        <v>282</v>
      </c>
      <c r="N68" s="369">
        <v>10</v>
      </c>
    </row>
    <row r="69" spans="1:14">
      <c r="A69" s="360"/>
      <c r="B69" s="711">
        <v>3</v>
      </c>
      <c r="C69" s="367">
        <v>5</v>
      </c>
      <c r="D69" s="367">
        <v>40</v>
      </c>
      <c r="E69" s="367" t="s">
        <v>302</v>
      </c>
      <c r="F69" s="367" t="s">
        <v>356</v>
      </c>
      <c r="G69" s="369">
        <v>1</v>
      </c>
      <c r="H69" s="369" t="s">
        <v>282</v>
      </c>
      <c r="I69" s="372">
        <f t="shared" si="3"/>
        <v>1</v>
      </c>
      <c r="J69" s="369" t="s">
        <v>282</v>
      </c>
      <c r="K69" s="369" t="s">
        <v>282</v>
      </c>
      <c r="L69" s="369" t="s">
        <v>282</v>
      </c>
      <c r="M69" s="369" t="s">
        <v>282</v>
      </c>
      <c r="N69" s="369">
        <v>3</v>
      </c>
    </row>
    <row r="70" spans="1:14">
      <c r="A70" s="360"/>
      <c r="B70" s="711">
        <v>3</v>
      </c>
      <c r="C70" s="367">
        <v>6</v>
      </c>
      <c r="D70" s="367">
        <v>90</v>
      </c>
      <c r="E70" s="367" t="s">
        <v>302</v>
      </c>
      <c r="F70" s="367" t="s">
        <v>357</v>
      </c>
      <c r="G70" s="372">
        <v>1</v>
      </c>
      <c r="H70" s="372" t="s">
        <v>282</v>
      </c>
      <c r="I70" s="372">
        <f t="shared" si="3"/>
        <v>1</v>
      </c>
      <c r="J70" s="372" t="s">
        <v>282</v>
      </c>
      <c r="K70" s="372" t="s">
        <v>282</v>
      </c>
      <c r="L70" s="372" t="s">
        <v>282</v>
      </c>
      <c r="M70" s="372" t="s">
        <v>282</v>
      </c>
      <c r="N70" s="372" t="s">
        <v>282</v>
      </c>
    </row>
    <row r="71" spans="1:14">
      <c r="A71" s="360"/>
      <c r="B71" s="711">
        <v>3</v>
      </c>
      <c r="C71" s="367">
        <v>7</v>
      </c>
      <c r="D71" s="367">
        <v>10</v>
      </c>
      <c r="E71" s="367" t="s">
        <v>302</v>
      </c>
      <c r="F71" s="367" t="s">
        <v>358</v>
      </c>
      <c r="G71" s="369" t="s">
        <v>282</v>
      </c>
      <c r="H71" s="369" t="s">
        <v>282</v>
      </c>
      <c r="I71" s="372">
        <f t="shared" si="3"/>
        <v>0</v>
      </c>
      <c r="J71" s="369" t="s">
        <v>282</v>
      </c>
      <c r="K71" s="369" t="s">
        <v>282</v>
      </c>
      <c r="L71" s="369" t="s">
        <v>282</v>
      </c>
      <c r="M71" s="369" t="s">
        <v>282</v>
      </c>
      <c r="N71" s="369" t="s">
        <v>282</v>
      </c>
    </row>
    <row r="72" spans="1:14">
      <c r="A72" s="360"/>
      <c r="B72" s="711">
        <v>3</v>
      </c>
      <c r="C72" s="367">
        <v>30</v>
      </c>
      <c r="D72" s="367">
        <v>10</v>
      </c>
      <c r="E72" s="367" t="s">
        <v>302</v>
      </c>
      <c r="F72" s="367" t="s">
        <v>359</v>
      </c>
      <c r="G72" s="369">
        <v>1</v>
      </c>
      <c r="H72" s="369" t="s">
        <v>282</v>
      </c>
      <c r="I72" s="372">
        <f t="shared" si="3"/>
        <v>1</v>
      </c>
      <c r="J72" s="369" t="s">
        <v>282</v>
      </c>
      <c r="K72" s="369" t="s">
        <v>282</v>
      </c>
      <c r="L72" s="369" t="s">
        <v>282</v>
      </c>
      <c r="M72" s="369" t="s">
        <v>282</v>
      </c>
      <c r="N72" s="369" t="s">
        <v>282</v>
      </c>
    </row>
    <row r="73" spans="1:14">
      <c r="A73" s="360"/>
      <c r="B73" s="711">
        <v>3</v>
      </c>
      <c r="C73" s="367">
        <v>31</v>
      </c>
      <c r="D73" s="367">
        <v>40</v>
      </c>
      <c r="E73" s="367" t="s">
        <v>302</v>
      </c>
      <c r="F73" s="367" t="s">
        <v>360</v>
      </c>
      <c r="G73" s="369">
        <v>1</v>
      </c>
      <c r="H73" s="369" t="s">
        <v>282</v>
      </c>
      <c r="I73" s="372">
        <f t="shared" si="3"/>
        <v>1</v>
      </c>
      <c r="J73" s="369" t="s">
        <v>282</v>
      </c>
      <c r="K73" s="369" t="s">
        <v>282</v>
      </c>
      <c r="L73" s="369" t="s">
        <v>282</v>
      </c>
      <c r="M73" s="369" t="s">
        <v>282</v>
      </c>
      <c r="N73" s="369">
        <v>7</v>
      </c>
    </row>
    <row r="74" spans="1:14">
      <c r="A74" s="360"/>
      <c r="B74" s="711">
        <v>4</v>
      </c>
      <c r="C74" s="367">
        <v>1</v>
      </c>
      <c r="D74" s="367">
        <v>0</v>
      </c>
      <c r="E74" s="367" t="s">
        <v>303</v>
      </c>
      <c r="F74" s="367" t="s">
        <v>361</v>
      </c>
      <c r="G74" s="369">
        <v>1</v>
      </c>
      <c r="H74" s="369" t="s">
        <v>282</v>
      </c>
      <c r="I74" s="372">
        <f t="shared" si="3"/>
        <v>1</v>
      </c>
      <c r="J74" s="369" t="s">
        <v>282</v>
      </c>
      <c r="K74" s="369" t="s">
        <v>282</v>
      </c>
      <c r="L74" s="369" t="s">
        <v>282</v>
      </c>
      <c r="M74" s="369" t="s">
        <v>282</v>
      </c>
      <c r="N74" s="369">
        <v>1</v>
      </c>
    </row>
    <row r="75" spans="1:14">
      <c r="A75" s="360"/>
      <c r="B75" s="711">
        <v>4</v>
      </c>
      <c r="C75" s="367">
        <v>2</v>
      </c>
      <c r="D75" s="367">
        <v>10</v>
      </c>
      <c r="E75" s="367" t="s">
        <v>303</v>
      </c>
      <c r="F75" s="367" t="s">
        <v>362</v>
      </c>
      <c r="G75" s="369">
        <v>1</v>
      </c>
      <c r="H75" s="369" t="s">
        <v>282</v>
      </c>
      <c r="I75" s="372">
        <f t="shared" si="3"/>
        <v>1</v>
      </c>
      <c r="J75" s="369" t="s">
        <v>282</v>
      </c>
      <c r="K75" s="369" t="s">
        <v>282</v>
      </c>
      <c r="L75" s="369" t="s">
        <v>282</v>
      </c>
      <c r="M75" s="369" t="s">
        <v>282</v>
      </c>
      <c r="N75" s="369" t="s">
        <v>282</v>
      </c>
    </row>
    <row r="76" spans="1:14">
      <c r="A76" s="360"/>
      <c r="B76" s="711">
        <v>4</v>
      </c>
      <c r="C76" s="367">
        <v>3</v>
      </c>
      <c r="D76" s="367">
        <v>40</v>
      </c>
      <c r="E76" s="367" t="s">
        <v>303</v>
      </c>
      <c r="F76" s="367" t="s">
        <v>363</v>
      </c>
      <c r="G76" s="369">
        <v>1</v>
      </c>
      <c r="H76" s="369" t="s">
        <v>282</v>
      </c>
      <c r="I76" s="372">
        <f t="shared" si="3"/>
        <v>1</v>
      </c>
      <c r="J76" s="369" t="s">
        <v>282</v>
      </c>
      <c r="K76" s="369" t="s">
        <v>282</v>
      </c>
      <c r="L76" s="369" t="s">
        <v>282</v>
      </c>
      <c r="M76" s="369" t="s">
        <v>282</v>
      </c>
      <c r="N76" s="369">
        <v>3</v>
      </c>
    </row>
    <row r="77" spans="1:14">
      <c r="A77" s="360"/>
      <c r="B77" s="711">
        <v>4</v>
      </c>
      <c r="C77" s="367">
        <v>5</v>
      </c>
      <c r="D77" s="367">
        <v>60</v>
      </c>
      <c r="E77" s="367" t="s">
        <v>303</v>
      </c>
      <c r="F77" s="367" t="s">
        <v>364</v>
      </c>
      <c r="G77" s="369" t="s">
        <v>282</v>
      </c>
      <c r="H77" s="369" t="s">
        <v>282</v>
      </c>
      <c r="I77" s="372">
        <f t="shared" si="3"/>
        <v>0</v>
      </c>
      <c r="J77" s="369" t="s">
        <v>282</v>
      </c>
      <c r="K77" s="369" t="s">
        <v>282</v>
      </c>
      <c r="L77" s="369" t="s">
        <v>282</v>
      </c>
      <c r="M77" s="369" t="s">
        <v>282</v>
      </c>
      <c r="N77" s="369" t="s">
        <v>282</v>
      </c>
    </row>
    <row r="78" spans="1:14">
      <c r="A78" s="360"/>
      <c r="B78" s="711">
        <v>4</v>
      </c>
      <c r="C78" s="367">
        <v>5</v>
      </c>
      <c r="D78" s="367">
        <v>80</v>
      </c>
      <c r="E78" s="367" t="s">
        <v>303</v>
      </c>
      <c r="F78" s="367" t="s">
        <v>365</v>
      </c>
      <c r="G78" s="372">
        <v>1</v>
      </c>
      <c r="H78" s="372" t="s">
        <v>282</v>
      </c>
      <c r="I78" s="372">
        <f t="shared" si="3"/>
        <v>1</v>
      </c>
      <c r="J78" s="372" t="s">
        <v>282</v>
      </c>
      <c r="K78" s="372" t="s">
        <v>282</v>
      </c>
      <c r="L78" s="372" t="s">
        <v>282</v>
      </c>
      <c r="M78" s="372" t="s">
        <v>282</v>
      </c>
      <c r="N78" s="372" t="s">
        <v>282</v>
      </c>
    </row>
    <row r="79" spans="1:14">
      <c r="A79" s="360"/>
      <c r="B79" s="711">
        <v>4</v>
      </c>
      <c r="C79" s="367">
        <v>31</v>
      </c>
      <c r="D79" s="367">
        <v>20</v>
      </c>
      <c r="E79" s="367" t="s">
        <v>303</v>
      </c>
      <c r="F79" s="367" t="s">
        <v>366</v>
      </c>
      <c r="G79" s="369">
        <v>1</v>
      </c>
      <c r="H79" s="369" t="s">
        <v>282</v>
      </c>
      <c r="I79" s="372">
        <f t="shared" si="3"/>
        <v>1</v>
      </c>
      <c r="J79" s="369" t="s">
        <v>282</v>
      </c>
      <c r="K79" s="369" t="s">
        <v>282</v>
      </c>
      <c r="L79" s="369" t="s">
        <v>282</v>
      </c>
      <c r="M79" s="369" t="s">
        <v>282</v>
      </c>
      <c r="N79" s="369" t="s">
        <v>282</v>
      </c>
    </row>
    <row r="80" spans="1:14">
      <c r="A80" s="360"/>
      <c r="B80" s="711">
        <v>17</v>
      </c>
      <c r="C80" s="367">
        <v>4</v>
      </c>
      <c r="D80" s="367">
        <v>0</v>
      </c>
      <c r="E80" s="367" t="s">
        <v>304</v>
      </c>
      <c r="F80" s="367" t="s">
        <v>367</v>
      </c>
      <c r="G80" s="369" t="s">
        <v>282</v>
      </c>
      <c r="H80" s="369" t="s">
        <v>282</v>
      </c>
      <c r="I80" s="372">
        <f t="shared" si="3"/>
        <v>0</v>
      </c>
      <c r="J80" s="369" t="s">
        <v>282</v>
      </c>
      <c r="K80" s="369" t="s">
        <v>282</v>
      </c>
      <c r="L80" s="369" t="s">
        <v>282</v>
      </c>
      <c r="M80" s="369" t="s">
        <v>282</v>
      </c>
      <c r="N80" s="369" t="s">
        <v>282</v>
      </c>
    </row>
    <row r="81" spans="1:14">
      <c r="A81" s="360"/>
      <c r="B81" s="711">
        <v>17</v>
      </c>
      <c r="C81" s="367">
        <v>5</v>
      </c>
      <c r="D81" s="367">
        <v>10</v>
      </c>
      <c r="E81" s="367" t="s">
        <v>304</v>
      </c>
      <c r="F81" s="367" t="s">
        <v>368</v>
      </c>
      <c r="G81" s="369" t="s">
        <v>282</v>
      </c>
      <c r="H81" s="369" t="s">
        <v>282</v>
      </c>
      <c r="I81" s="372">
        <f t="shared" si="3"/>
        <v>0</v>
      </c>
      <c r="J81" s="369" t="s">
        <v>282</v>
      </c>
      <c r="K81" s="369" t="s">
        <v>282</v>
      </c>
      <c r="L81" s="369" t="s">
        <v>282</v>
      </c>
      <c r="M81" s="369" t="s">
        <v>282</v>
      </c>
      <c r="N81" s="369" t="s">
        <v>282</v>
      </c>
    </row>
    <row r="82" spans="1:14">
      <c r="A82" s="360"/>
      <c r="B82" s="711">
        <v>17</v>
      </c>
      <c r="C82" s="367">
        <v>5</v>
      </c>
      <c r="D82" s="367">
        <v>20</v>
      </c>
      <c r="E82" s="367" t="s">
        <v>304</v>
      </c>
      <c r="F82" s="367" t="s">
        <v>369</v>
      </c>
      <c r="G82" s="369" t="s">
        <v>282</v>
      </c>
      <c r="H82" s="369" t="s">
        <v>282</v>
      </c>
      <c r="I82" s="372">
        <f t="shared" si="3"/>
        <v>0</v>
      </c>
      <c r="J82" s="369" t="s">
        <v>282</v>
      </c>
      <c r="K82" s="369" t="s">
        <v>282</v>
      </c>
      <c r="L82" s="369" t="s">
        <v>282</v>
      </c>
      <c r="M82" s="369" t="s">
        <v>282</v>
      </c>
      <c r="N82" s="369" t="s">
        <v>282</v>
      </c>
    </row>
    <row r="83" spans="1:14">
      <c r="A83" s="360"/>
      <c r="B83" s="711">
        <v>17</v>
      </c>
      <c r="C83" s="367">
        <v>5</v>
      </c>
      <c r="D83" s="367">
        <v>30</v>
      </c>
      <c r="E83" s="367" t="s">
        <v>304</v>
      </c>
      <c r="F83" s="367" t="s">
        <v>370</v>
      </c>
      <c r="G83" s="369">
        <v>1</v>
      </c>
      <c r="H83" s="369" t="s">
        <v>282</v>
      </c>
      <c r="I83" s="372">
        <f t="shared" si="3"/>
        <v>1</v>
      </c>
      <c r="J83" s="369" t="s">
        <v>282</v>
      </c>
      <c r="K83" s="369" t="s">
        <v>282</v>
      </c>
      <c r="L83" s="369" t="s">
        <v>282</v>
      </c>
      <c r="M83" s="369" t="s">
        <v>282</v>
      </c>
      <c r="N83" s="369" t="s">
        <v>282</v>
      </c>
    </row>
    <row r="84" spans="1:14">
      <c r="A84" s="360"/>
      <c r="B84" s="711">
        <v>17</v>
      </c>
      <c r="C84" s="367">
        <v>5</v>
      </c>
      <c r="D84" s="367">
        <v>90</v>
      </c>
      <c r="E84" s="367" t="s">
        <v>304</v>
      </c>
      <c r="F84" s="367" t="s">
        <v>371</v>
      </c>
      <c r="G84" s="369" t="s">
        <v>282</v>
      </c>
      <c r="H84" s="369" t="s">
        <v>282</v>
      </c>
      <c r="I84" s="372">
        <f>SUM(G84:H84)</f>
        <v>0</v>
      </c>
      <c r="J84" s="369" t="s">
        <v>282</v>
      </c>
      <c r="K84" s="369" t="s">
        <v>282</v>
      </c>
      <c r="L84" s="369" t="s">
        <v>282</v>
      </c>
      <c r="M84" s="369" t="s">
        <v>282</v>
      </c>
      <c r="N84" s="369" t="s">
        <v>282</v>
      </c>
    </row>
    <row r="85" spans="1:14">
      <c r="A85" s="360"/>
      <c r="B85" s="711">
        <v>17</v>
      </c>
      <c r="C85" s="367">
        <v>31</v>
      </c>
      <c r="D85" s="367">
        <v>50</v>
      </c>
      <c r="E85" s="367" t="s">
        <v>304</v>
      </c>
      <c r="F85" s="367" t="s">
        <v>372</v>
      </c>
      <c r="G85" s="369" t="s">
        <v>282</v>
      </c>
      <c r="H85" s="369" t="s">
        <v>282</v>
      </c>
      <c r="I85" s="372">
        <f t="shared" si="3"/>
        <v>0</v>
      </c>
      <c r="J85" s="369" t="s">
        <v>282</v>
      </c>
      <c r="K85" s="369" t="s">
        <v>282</v>
      </c>
      <c r="L85" s="369" t="s">
        <v>282</v>
      </c>
      <c r="M85" s="369" t="s">
        <v>282</v>
      </c>
      <c r="N85" s="369" t="s">
        <v>282</v>
      </c>
    </row>
    <row r="86" spans="1:14">
      <c r="A86" s="360"/>
      <c r="B86" s="711">
        <v>5</v>
      </c>
      <c r="C86" s="367">
        <v>0</v>
      </c>
      <c r="D86" s="367">
        <v>50</v>
      </c>
      <c r="E86" s="367" t="s">
        <v>305</v>
      </c>
      <c r="F86" s="367" t="s">
        <v>373</v>
      </c>
      <c r="G86" s="372">
        <v>1</v>
      </c>
      <c r="H86" s="372" t="s">
        <v>282</v>
      </c>
      <c r="I86" s="372">
        <f t="shared" si="3"/>
        <v>1</v>
      </c>
      <c r="J86" s="372" t="s">
        <v>282</v>
      </c>
      <c r="K86" s="372" t="s">
        <v>282</v>
      </c>
      <c r="L86" s="372" t="s">
        <v>282</v>
      </c>
      <c r="M86" s="372" t="s">
        <v>282</v>
      </c>
      <c r="N86" s="372" t="s">
        <v>282</v>
      </c>
    </row>
    <row r="87" spans="1:14">
      <c r="A87" s="360"/>
      <c r="B87" s="711">
        <v>5</v>
      </c>
      <c r="C87" s="367">
        <v>1</v>
      </c>
      <c r="D87" s="367">
        <v>60</v>
      </c>
      <c r="E87" s="367" t="s">
        <v>305</v>
      </c>
      <c r="F87" s="367" t="s">
        <v>374</v>
      </c>
      <c r="G87" s="369" t="s">
        <v>282</v>
      </c>
      <c r="H87" s="369" t="s">
        <v>282</v>
      </c>
      <c r="I87" s="372">
        <f t="shared" si="3"/>
        <v>0</v>
      </c>
      <c r="J87" s="369" t="s">
        <v>282</v>
      </c>
      <c r="K87" s="369" t="s">
        <v>282</v>
      </c>
      <c r="L87" s="369" t="s">
        <v>282</v>
      </c>
      <c r="M87" s="369" t="s">
        <v>282</v>
      </c>
      <c r="N87" s="369" t="s">
        <v>282</v>
      </c>
    </row>
    <row r="88" spans="1:14">
      <c r="A88" s="360"/>
      <c r="B88" s="711">
        <v>5</v>
      </c>
      <c r="C88" s="367">
        <v>1</v>
      </c>
      <c r="D88" s="367">
        <v>70</v>
      </c>
      <c r="E88" s="367" t="s">
        <v>305</v>
      </c>
      <c r="F88" s="367" t="s">
        <v>375</v>
      </c>
      <c r="G88" s="369" t="s">
        <v>282</v>
      </c>
      <c r="H88" s="369" t="s">
        <v>282</v>
      </c>
      <c r="I88" s="372">
        <f t="shared" si="3"/>
        <v>0</v>
      </c>
      <c r="J88" s="369" t="s">
        <v>282</v>
      </c>
      <c r="K88" s="369" t="s">
        <v>282</v>
      </c>
      <c r="L88" s="369" t="s">
        <v>282</v>
      </c>
      <c r="M88" s="369" t="s">
        <v>282</v>
      </c>
      <c r="N88" s="369" t="s">
        <v>282</v>
      </c>
    </row>
    <row r="89" spans="1:14">
      <c r="A89" s="360"/>
      <c r="B89" s="711">
        <v>5</v>
      </c>
      <c r="C89" s="367">
        <v>2</v>
      </c>
      <c r="D89" s="367">
        <v>0</v>
      </c>
      <c r="E89" s="367" t="s">
        <v>305</v>
      </c>
      <c r="F89" s="367" t="s">
        <v>376</v>
      </c>
      <c r="G89" s="369" t="s">
        <v>282</v>
      </c>
      <c r="H89" s="369" t="s">
        <v>282</v>
      </c>
      <c r="I89" s="372">
        <f t="shared" si="3"/>
        <v>0</v>
      </c>
      <c r="J89" s="369" t="s">
        <v>282</v>
      </c>
      <c r="K89" s="369" t="s">
        <v>282</v>
      </c>
      <c r="L89" s="369" t="s">
        <v>282</v>
      </c>
      <c r="M89" s="369" t="s">
        <v>282</v>
      </c>
      <c r="N89" s="369" t="s">
        <v>282</v>
      </c>
    </row>
    <row r="90" spans="1:14">
      <c r="A90" s="360"/>
      <c r="B90" s="711">
        <v>5</v>
      </c>
      <c r="C90" s="367">
        <v>4</v>
      </c>
      <c r="D90" s="367">
        <v>10</v>
      </c>
      <c r="E90" s="367" t="s">
        <v>305</v>
      </c>
      <c r="F90" s="367" t="s">
        <v>377</v>
      </c>
      <c r="G90" s="369" t="s">
        <v>282</v>
      </c>
      <c r="H90" s="369" t="s">
        <v>282</v>
      </c>
      <c r="I90" s="372">
        <f t="shared" si="3"/>
        <v>0</v>
      </c>
      <c r="J90" s="369" t="s">
        <v>282</v>
      </c>
      <c r="K90" s="369" t="s">
        <v>282</v>
      </c>
      <c r="L90" s="369" t="s">
        <v>282</v>
      </c>
      <c r="M90" s="369" t="s">
        <v>282</v>
      </c>
      <c r="N90" s="369" t="s">
        <v>282</v>
      </c>
    </row>
    <row r="91" spans="1:14">
      <c r="A91" s="360"/>
      <c r="B91" s="711">
        <v>5</v>
      </c>
      <c r="C91" s="367">
        <v>6</v>
      </c>
      <c r="D91" s="367">
        <v>20</v>
      </c>
      <c r="E91" s="367" t="s">
        <v>305</v>
      </c>
      <c r="F91" s="367" t="s">
        <v>378</v>
      </c>
      <c r="G91" s="369" t="s">
        <v>282</v>
      </c>
      <c r="H91" s="369" t="s">
        <v>282</v>
      </c>
      <c r="I91" s="372">
        <f t="shared" si="3"/>
        <v>0</v>
      </c>
      <c r="J91" s="369" t="s">
        <v>282</v>
      </c>
      <c r="K91" s="369" t="s">
        <v>282</v>
      </c>
      <c r="L91" s="369" t="s">
        <v>282</v>
      </c>
      <c r="M91" s="369" t="s">
        <v>282</v>
      </c>
      <c r="N91" s="369" t="s">
        <v>282</v>
      </c>
    </row>
    <row r="92" spans="1:14">
      <c r="A92" s="360"/>
      <c r="B92" s="711">
        <v>5</v>
      </c>
      <c r="C92" s="367">
        <v>1</v>
      </c>
      <c r="D92" s="367">
        <v>72</v>
      </c>
      <c r="E92" s="367" t="s">
        <v>305</v>
      </c>
      <c r="F92" s="367" t="s">
        <v>379</v>
      </c>
      <c r="G92" s="372">
        <v>1</v>
      </c>
      <c r="H92" s="372" t="s">
        <v>282</v>
      </c>
      <c r="I92" s="372">
        <f t="shared" si="3"/>
        <v>1</v>
      </c>
      <c r="J92" s="372" t="s">
        <v>282</v>
      </c>
      <c r="K92" s="372" t="s">
        <v>282</v>
      </c>
      <c r="L92" s="372" t="s">
        <v>282</v>
      </c>
      <c r="M92" s="372" t="s">
        <v>282</v>
      </c>
      <c r="N92" s="372" t="s">
        <v>282</v>
      </c>
    </row>
    <row r="93" spans="1:14">
      <c r="A93" s="360"/>
      <c r="B93" s="711">
        <v>6</v>
      </c>
      <c r="C93" s="367">
        <v>0</v>
      </c>
      <c r="D93" s="367">
        <v>40</v>
      </c>
      <c r="E93" s="367" t="s">
        <v>306</v>
      </c>
      <c r="F93" s="367" t="s">
        <v>380</v>
      </c>
      <c r="G93" s="369">
        <v>1</v>
      </c>
      <c r="H93" s="369" t="s">
        <v>282</v>
      </c>
      <c r="I93" s="372">
        <f t="shared" si="3"/>
        <v>1</v>
      </c>
      <c r="J93" s="369" t="s">
        <v>282</v>
      </c>
      <c r="K93" s="369" t="s">
        <v>282</v>
      </c>
      <c r="L93" s="369" t="s">
        <v>282</v>
      </c>
      <c r="M93" s="369" t="s">
        <v>282</v>
      </c>
      <c r="N93" s="369" t="s">
        <v>282</v>
      </c>
    </row>
    <row r="94" spans="1:14">
      <c r="A94" s="360"/>
      <c r="B94" s="711">
        <v>6</v>
      </c>
      <c r="C94" s="367">
        <v>0</v>
      </c>
      <c r="D94" s="367">
        <v>60</v>
      </c>
      <c r="E94" s="367" t="s">
        <v>306</v>
      </c>
      <c r="F94" s="367" t="s">
        <v>381</v>
      </c>
      <c r="G94" s="369"/>
      <c r="H94" s="369" t="s">
        <v>282</v>
      </c>
      <c r="I94" s="372">
        <f t="shared" si="3"/>
        <v>0</v>
      </c>
      <c r="J94" s="369" t="s">
        <v>282</v>
      </c>
      <c r="K94" s="369" t="s">
        <v>282</v>
      </c>
      <c r="L94" s="369" t="s">
        <v>282</v>
      </c>
      <c r="M94" s="369" t="s">
        <v>282</v>
      </c>
      <c r="N94" s="369" t="s">
        <v>282</v>
      </c>
    </row>
    <row r="95" spans="1:14">
      <c r="A95" s="360"/>
      <c r="B95" s="711">
        <v>6</v>
      </c>
      <c r="C95" s="367">
        <v>1</v>
      </c>
      <c r="D95" s="367">
        <v>90</v>
      </c>
      <c r="E95" s="367" t="s">
        <v>306</v>
      </c>
      <c r="F95" s="367" t="s">
        <v>382</v>
      </c>
      <c r="G95" s="369">
        <v>1</v>
      </c>
      <c r="H95" s="369" t="s">
        <v>282</v>
      </c>
      <c r="I95" s="372">
        <f t="shared" ref="I95:I103" si="4">SUM(G95:H95)</f>
        <v>1</v>
      </c>
      <c r="J95" s="369" t="s">
        <v>282</v>
      </c>
      <c r="K95" s="369" t="s">
        <v>282</v>
      </c>
      <c r="L95" s="369" t="s">
        <v>282</v>
      </c>
      <c r="M95" s="369" t="s">
        <v>282</v>
      </c>
      <c r="N95" s="369" t="s">
        <v>282</v>
      </c>
    </row>
    <row r="96" spans="1:14">
      <c r="A96" s="360"/>
      <c r="B96" s="711">
        <v>6</v>
      </c>
      <c r="C96" s="367">
        <v>7</v>
      </c>
      <c r="D96" s="367">
        <v>90</v>
      </c>
      <c r="E96" s="367" t="s">
        <v>306</v>
      </c>
      <c r="F96" s="367" t="s">
        <v>383</v>
      </c>
      <c r="G96" s="369" t="s">
        <v>282</v>
      </c>
      <c r="H96" s="369" t="s">
        <v>282</v>
      </c>
      <c r="I96" s="372">
        <f t="shared" si="4"/>
        <v>0</v>
      </c>
      <c r="J96" s="369" t="s">
        <v>282</v>
      </c>
      <c r="K96" s="369" t="s">
        <v>282</v>
      </c>
      <c r="L96" s="369" t="s">
        <v>282</v>
      </c>
      <c r="M96" s="369" t="s">
        <v>282</v>
      </c>
      <c r="N96" s="369" t="s">
        <v>282</v>
      </c>
    </row>
    <row r="97" spans="1:14">
      <c r="A97" s="360"/>
      <c r="B97" s="711">
        <v>6</v>
      </c>
      <c r="C97" s="367">
        <v>3</v>
      </c>
      <c r="D97" s="367">
        <v>0</v>
      </c>
      <c r="E97" s="367" t="s">
        <v>306</v>
      </c>
      <c r="F97" s="367" t="s">
        <v>384</v>
      </c>
      <c r="G97" s="369" t="s">
        <v>282</v>
      </c>
      <c r="H97" s="369" t="s">
        <v>282</v>
      </c>
      <c r="I97" s="372">
        <f t="shared" si="4"/>
        <v>0</v>
      </c>
      <c r="J97" s="369" t="s">
        <v>282</v>
      </c>
      <c r="K97" s="369" t="s">
        <v>282</v>
      </c>
      <c r="L97" s="369" t="s">
        <v>282</v>
      </c>
      <c r="M97" s="369" t="s">
        <v>282</v>
      </c>
      <c r="N97" s="369" t="s">
        <v>282</v>
      </c>
    </row>
    <row r="98" spans="1:14">
      <c r="A98" s="360"/>
      <c r="B98" s="711">
        <v>6</v>
      </c>
      <c r="C98" s="367">
        <v>4</v>
      </c>
      <c r="D98" s="367">
        <v>50</v>
      </c>
      <c r="E98" s="367" t="s">
        <v>306</v>
      </c>
      <c r="F98" s="367" t="s">
        <v>385</v>
      </c>
      <c r="G98" s="369" t="s">
        <v>282</v>
      </c>
      <c r="H98" s="369" t="s">
        <v>282</v>
      </c>
      <c r="I98" s="372">
        <f t="shared" si="4"/>
        <v>0</v>
      </c>
      <c r="J98" s="369" t="s">
        <v>282</v>
      </c>
      <c r="K98" s="369" t="s">
        <v>282</v>
      </c>
      <c r="L98" s="369" t="s">
        <v>282</v>
      </c>
      <c r="M98" s="369" t="s">
        <v>282</v>
      </c>
      <c r="N98" s="369" t="s">
        <v>282</v>
      </c>
    </row>
    <row r="99" spans="1:14">
      <c r="A99" s="360"/>
      <c r="B99" s="711">
        <v>6</v>
      </c>
      <c r="C99" s="367">
        <v>30</v>
      </c>
      <c r="D99" s="367">
        <v>20</v>
      </c>
      <c r="E99" s="367" t="s">
        <v>306</v>
      </c>
      <c r="F99" s="367" t="s">
        <v>386</v>
      </c>
      <c r="G99" s="369">
        <v>1</v>
      </c>
      <c r="H99" s="369" t="s">
        <v>282</v>
      </c>
      <c r="I99" s="372">
        <f t="shared" si="4"/>
        <v>1</v>
      </c>
      <c r="J99" s="369" t="s">
        <v>282</v>
      </c>
      <c r="K99" s="369" t="s">
        <v>282</v>
      </c>
      <c r="L99" s="369" t="s">
        <v>282</v>
      </c>
      <c r="M99" s="369" t="s">
        <v>282</v>
      </c>
      <c r="N99" s="369" t="s">
        <v>282</v>
      </c>
    </row>
    <row r="100" spans="1:14">
      <c r="A100" s="360"/>
      <c r="B100" s="711">
        <v>6</v>
      </c>
      <c r="C100" s="367">
        <v>31</v>
      </c>
      <c r="D100" s="367">
        <v>0</v>
      </c>
      <c r="E100" s="367" t="s">
        <v>306</v>
      </c>
      <c r="F100" s="367" t="s">
        <v>387</v>
      </c>
      <c r="G100" s="372">
        <v>1</v>
      </c>
      <c r="H100" s="372" t="s">
        <v>282</v>
      </c>
      <c r="I100" s="372">
        <f t="shared" si="4"/>
        <v>1</v>
      </c>
      <c r="J100" s="372" t="s">
        <v>282</v>
      </c>
      <c r="K100" s="372" t="s">
        <v>282</v>
      </c>
      <c r="L100" s="372" t="s">
        <v>282</v>
      </c>
      <c r="M100" s="372" t="s">
        <v>282</v>
      </c>
      <c r="N100" s="372">
        <v>21</v>
      </c>
    </row>
    <row r="101" spans="1:14">
      <c r="A101" s="360"/>
      <c r="B101" s="711">
        <v>7</v>
      </c>
      <c r="C101" s="367">
        <v>1</v>
      </c>
      <c r="D101" s="367">
        <v>20</v>
      </c>
      <c r="E101" s="367" t="s">
        <v>307</v>
      </c>
      <c r="F101" s="367" t="s">
        <v>388</v>
      </c>
      <c r="G101" s="369">
        <v>1</v>
      </c>
      <c r="H101" s="369" t="s">
        <v>282</v>
      </c>
      <c r="I101" s="372">
        <f t="shared" si="4"/>
        <v>1</v>
      </c>
      <c r="J101" s="369" t="s">
        <v>282</v>
      </c>
      <c r="K101" s="369" t="s">
        <v>282</v>
      </c>
      <c r="L101" s="369" t="s">
        <v>282</v>
      </c>
      <c r="M101" s="369" t="s">
        <v>282</v>
      </c>
      <c r="N101" s="369" t="s">
        <v>282</v>
      </c>
    </row>
    <row r="102" spans="1:14">
      <c r="A102" s="360"/>
      <c r="B102" s="711">
        <v>7</v>
      </c>
      <c r="C102" s="367">
        <v>2</v>
      </c>
      <c r="D102" s="367">
        <v>20</v>
      </c>
      <c r="E102" s="367" t="s">
        <v>307</v>
      </c>
      <c r="F102" s="367" t="s">
        <v>389</v>
      </c>
      <c r="G102" s="369"/>
      <c r="H102" s="369" t="s">
        <v>282</v>
      </c>
      <c r="I102" s="372">
        <f t="shared" si="4"/>
        <v>0</v>
      </c>
      <c r="J102" s="369" t="s">
        <v>282</v>
      </c>
      <c r="K102" s="369" t="s">
        <v>282</v>
      </c>
      <c r="L102" s="369" t="s">
        <v>282</v>
      </c>
      <c r="M102" s="369" t="s">
        <v>282</v>
      </c>
      <c r="N102" s="369" t="s">
        <v>282</v>
      </c>
    </row>
    <row r="103" spans="1:14">
      <c r="A103" s="360"/>
      <c r="B103" s="711">
        <v>7</v>
      </c>
      <c r="C103" s="367">
        <v>4</v>
      </c>
      <c r="D103" s="367">
        <v>60</v>
      </c>
      <c r="E103" s="367" t="s">
        <v>307</v>
      </c>
      <c r="F103" s="367" t="s">
        <v>390</v>
      </c>
      <c r="G103" s="369">
        <v>1</v>
      </c>
      <c r="H103" s="369" t="s">
        <v>282</v>
      </c>
      <c r="I103" s="372">
        <f t="shared" si="4"/>
        <v>1</v>
      </c>
      <c r="J103" s="369" t="s">
        <v>282</v>
      </c>
      <c r="K103" s="369" t="s">
        <v>282</v>
      </c>
      <c r="L103" s="369" t="s">
        <v>282</v>
      </c>
      <c r="M103" s="369" t="s">
        <v>282</v>
      </c>
      <c r="N103" s="369" t="s">
        <v>282</v>
      </c>
    </row>
    <row r="104" spans="1:14">
      <c r="A104" s="360"/>
      <c r="B104" s="711">
        <v>7</v>
      </c>
      <c r="C104" s="367">
        <v>6</v>
      </c>
      <c r="D104" s="367">
        <v>10</v>
      </c>
      <c r="E104" s="367" t="s">
        <v>307</v>
      </c>
      <c r="F104" s="367" t="s">
        <v>391</v>
      </c>
      <c r="G104" s="369" t="s">
        <v>282</v>
      </c>
      <c r="H104" s="369" t="s">
        <v>282</v>
      </c>
      <c r="I104" s="372">
        <f>SUM(G104:H104)</f>
        <v>0</v>
      </c>
      <c r="J104" s="369" t="s">
        <v>282</v>
      </c>
      <c r="K104" s="369" t="s">
        <v>282</v>
      </c>
      <c r="L104" s="369" t="s">
        <v>282</v>
      </c>
      <c r="M104" s="369" t="s">
        <v>282</v>
      </c>
      <c r="N104" s="369" t="s">
        <v>282</v>
      </c>
    </row>
    <row r="105" spans="1:14">
      <c r="A105" s="360"/>
      <c r="B105" s="711">
        <v>7</v>
      </c>
      <c r="C105" s="367">
        <v>30</v>
      </c>
      <c r="D105" s="367">
        <v>60</v>
      </c>
      <c r="E105" s="367" t="s">
        <v>307</v>
      </c>
      <c r="F105" s="367" t="s">
        <v>392</v>
      </c>
      <c r="G105" s="369">
        <v>1</v>
      </c>
      <c r="H105" s="369" t="s">
        <v>282</v>
      </c>
      <c r="I105" s="372">
        <f t="shared" ref="I105:I121" si="5">SUM(G105:H105)</f>
        <v>1</v>
      </c>
      <c r="J105" s="369" t="s">
        <v>282</v>
      </c>
      <c r="K105" s="369" t="s">
        <v>282</v>
      </c>
      <c r="L105" s="369" t="s">
        <v>282</v>
      </c>
      <c r="M105" s="369" t="s">
        <v>282</v>
      </c>
      <c r="N105" s="369">
        <v>7</v>
      </c>
    </row>
    <row r="106" spans="1:14">
      <c r="A106" s="360"/>
      <c r="B106" s="711">
        <v>7</v>
      </c>
      <c r="C106" s="367">
        <v>31</v>
      </c>
      <c r="D106" s="367">
        <v>10</v>
      </c>
      <c r="E106" s="367" t="s">
        <v>307</v>
      </c>
      <c r="F106" s="367" t="s">
        <v>393</v>
      </c>
      <c r="G106" s="372" t="s">
        <v>282</v>
      </c>
      <c r="H106" s="372" t="s">
        <v>282</v>
      </c>
      <c r="I106" s="372">
        <f t="shared" si="5"/>
        <v>0</v>
      </c>
      <c r="J106" s="372" t="s">
        <v>282</v>
      </c>
      <c r="K106" s="372" t="s">
        <v>282</v>
      </c>
      <c r="L106" s="372" t="s">
        <v>282</v>
      </c>
      <c r="M106" s="372" t="s">
        <v>282</v>
      </c>
      <c r="N106" s="372" t="s">
        <v>282</v>
      </c>
    </row>
    <row r="107" spans="1:14">
      <c r="A107" s="360"/>
      <c r="B107" s="711">
        <v>7</v>
      </c>
      <c r="C107" s="367">
        <v>31</v>
      </c>
      <c r="D107" s="367">
        <v>30</v>
      </c>
      <c r="E107" s="367" t="s">
        <v>307</v>
      </c>
      <c r="F107" s="367" t="s">
        <v>394</v>
      </c>
      <c r="G107" s="369" t="s">
        <v>282</v>
      </c>
      <c r="H107" s="369" t="s">
        <v>282</v>
      </c>
      <c r="I107" s="372">
        <f t="shared" si="5"/>
        <v>0</v>
      </c>
      <c r="J107" s="369" t="s">
        <v>282</v>
      </c>
      <c r="K107" s="369" t="s">
        <v>282</v>
      </c>
      <c r="L107" s="369" t="s">
        <v>282</v>
      </c>
      <c r="M107" s="369" t="s">
        <v>282</v>
      </c>
      <c r="N107" s="369" t="s">
        <v>282</v>
      </c>
    </row>
    <row r="108" spans="1:14">
      <c r="A108" s="360"/>
      <c r="B108" s="711">
        <v>8</v>
      </c>
      <c r="C108" s="367">
        <v>7</v>
      </c>
      <c r="D108" s="367">
        <v>80</v>
      </c>
      <c r="E108" s="367" t="s">
        <v>308</v>
      </c>
      <c r="F108" s="367" t="s">
        <v>395</v>
      </c>
      <c r="G108" s="369" t="s">
        <v>282</v>
      </c>
      <c r="H108" s="369" t="s">
        <v>282</v>
      </c>
      <c r="I108" s="372">
        <f t="shared" si="5"/>
        <v>0</v>
      </c>
      <c r="J108" s="369" t="s">
        <v>282</v>
      </c>
      <c r="K108" s="369" t="s">
        <v>282</v>
      </c>
      <c r="L108" s="369" t="s">
        <v>282</v>
      </c>
      <c r="M108" s="369" t="s">
        <v>282</v>
      </c>
      <c r="N108" s="369" t="s">
        <v>282</v>
      </c>
    </row>
    <row r="109" spans="1:14">
      <c r="A109" s="360"/>
      <c r="B109" s="711">
        <v>8</v>
      </c>
      <c r="C109" s="367">
        <v>2</v>
      </c>
      <c r="D109" s="367">
        <v>60</v>
      </c>
      <c r="E109" s="367" t="s">
        <v>308</v>
      </c>
      <c r="F109" s="367" t="s">
        <v>396</v>
      </c>
      <c r="G109" s="369" t="s">
        <v>282</v>
      </c>
      <c r="H109" s="369" t="s">
        <v>282</v>
      </c>
      <c r="I109" s="372">
        <f t="shared" si="5"/>
        <v>0</v>
      </c>
      <c r="J109" s="369" t="s">
        <v>282</v>
      </c>
      <c r="K109" s="369" t="s">
        <v>282</v>
      </c>
      <c r="L109" s="369" t="s">
        <v>282</v>
      </c>
      <c r="M109" s="369" t="s">
        <v>282</v>
      </c>
      <c r="N109" s="369" t="s">
        <v>282</v>
      </c>
    </row>
    <row r="110" spans="1:14">
      <c r="A110" s="360"/>
      <c r="B110" s="711">
        <v>8</v>
      </c>
      <c r="C110" s="367">
        <v>3</v>
      </c>
      <c r="D110" s="367">
        <v>70</v>
      </c>
      <c r="E110" s="367" t="s">
        <v>308</v>
      </c>
      <c r="F110" s="367" t="s">
        <v>397</v>
      </c>
      <c r="G110" s="369" t="s">
        <v>282</v>
      </c>
      <c r="H110" s="369" t="s">
        <v>282</v>
      </c>
      <c r="I110" s="372">
        <f t="shared" si="5"/>
        <v>0</v>
      </c>
      <c r="J110" s="369" t="s">
        <v>282</v>
      </c>
      <c r="K110" s="369" t="s">
        <v>282</v>
      </c>
      <c r="L110" s="369" t="s">
        <v>282</v>
      </c>
      <c r="M110" s="369" t="s">
        <v>282</v>
      </c>
      <c r="N110" s="369" t="s">
        <v>282</v>
      </c>
    </row>
    <row r="111" spans="1:14">
      <c r="A111" s="360"/>
      <c r="B111" s="711">
        <v>8</v>
      </c>
      <c r="C111" s="367">
        <v>4</v>
      </c>
      <c r="D111" s="367">
        <v>80</v>
      </c>
      <c r="E111" s="367" t="s">
        <v>308</v>
      </c>
      <c r="F111" s="367" t="s">
        <v>398</v>
      </c>
      <c r="G111" s="369" t="s">
        <v>282</v>
      </c>
      <c r="H111" s="369" t="s">
        <v>282</v>
      </c>
      <c r="I111" s="372">
        <f t="shared" si="5"/>
        <v>0</v>
      </c>
      <c r="J111" s="369" t="s">
        <v>282</v>
      </c>
      <c r="K111" s="369" t="s">
        <v>282</v>
      </c>
      <c r="L111" s="369" t="s">
        <v>282</v>
      </c>
      <c r="M111" s="369" t="s">
        <v>282</v>
      </c>
      <c r="N111" s="369" t="s">
        <v>282</v>
      </c>
    </row>
    <row r="112" spans="1:14">
      <c r="A112" s="360"/>
      <c r="B112" s="711">
        <v>8</v>
      </c>
      <c r="C112" s="367">
        <v>6</v>
      </c>
      <c r="D112" s="367">
        <v>0</v>
      </c>
      <c r="E112" s="367" t="s">
        <v>308</v>
      </c>
      <c r="F112" s="367" t="s">
        <v>399</v>
      </c>
      <c r="G112" s="369" t="s">
        <v>282</v>
      </c>
      <c r="H112" s="369" t="s">
        <v>282</v>
      </c>
      <c r="I112" s="372">
        <f t="shared" si="5"/>
        <v>0</v>
      </c>
      <c r="J112" s="369" t="s">
        <v>282</v>
      </c>
      <c r="K112" s="369" t="s">
        <v>282</v>
      </c>
      <c r="L112" s="369" t="s">
        <v>282</v>
      </c>
      <c r="M112" s="369" t="s">
        <v>282</v>
      </c>
      <c r="N112" s="369" t="s">
        <v>282</v>
      </c>
    </row>
    <row r="113" spans="1:14">
      <c r="A113" s="360"/>
      <c r="B113" s="711">
        <v>8</v>
      </c>
      <c r="C113" s="367">
        <v>6</v>
      </c>
      <c r="D113" s="367">
        <v>40</v>
      </c>
      <c r="E113" s="367" t="s">
        <v>308</v>
      </c>
      <c r="F113" s="367" t="s">
        <v>400</v>
      </c>
      <c r="G113" s="369" t="s">
        <v>282</v>
      </c>
      <c r="H113" s="369" t="s">
        <v>282</v>
      </c>
      <c r="I113" s="372">
        <f t="shared" si="5"/>
        <v>0</v>
      </c>
      <c r="J113" s="369" t="s">
        <v>282</v>
      </c>
      <c r="K113" s="369" t="s">
        <v>282</v>
      </c>
      <c r="L113" s="369" t="s">
        <v>282</v>
      </c>
      <c r="M113" s="369" t="s">
        <v>282</v>
      </c>
      <c r="N113" s="369" t="s">
        <v>282</v>
      </c>
    </row>
    <row r="114" spans="1:14">
      <c r="A114" s="360"/>
      <c r="B114" s="711">
        <v>8</v>
      </c>
      <c r="C114" s="367">
        <v>31</v>
      </c>
      <c r="D114" s="367">
        <v>60</v>
      </c>
      <c r="E114" s="367" t="s">
        <v>308</v>
      </c>
      <c r="F114" s="367" t="s">
        <v>401</v>
      </c>
      <c r="G114" s="372">
        <v>1</v>
      </c>
      <c r="H114" s="372" t="s">
        <v>282</v>
      </c>
      <c r="I114" s="372">
        <f t="shared" si="5"/>
        <v>1</v>
      </c>
      <c r="J114" s="372" t="s">
        <v>282</v>
      </c>
      <c r="K114" s="372" t="s">
        <v>282</v>
      </c>
      <c r="L114" s="372" t="s">
        <v>282</v>
      </c>
      <c r="M114" s="372" t="s">
        <v>282</v>
      </c>
      <c r="N114" s="372" t="s">
        <v>282</v>
      </c>
    </row>
    <row r="115" spans="1:14">
      <c r="A115" s="360"/>
      <c r="B115" s="711">
        <v>8</v>
      </c>
      <c r="C115" s="367">
        <v>3</v>
      </c>
      <c r="D115" s="367">
        <v>73</v>
      </c>
      <c r="E115" s="367" t="s">
        <v>308</v>
      </c>
      <c r="F115" s="367" t="s">
        <v>402</v>
      </c>
      <c r="G115" s="369" t="s">
        <v>282</v>
      </c>
      <c r="H115" s="369" t="s">
        <v>282</v>
      </c>
      <c r="I115" s="372">
        <f t="shared" si="5"/>
        <v>0</v>
      </c>
      <c r="J115" s="369" t="s">
        <v>282</v>
      </c>
      <c r="K115" s="369" t="s">
        <v>282</v>
      </c>
      <c r="L115" s="369" t="s">
        <v>282</v>
      </c>
      <c r="M115" s="369" t="s">
        <v>282</v>
      </c>
      <c r="N115" s="369" t="s">
        <v>282</v>
      </c>
    </row>
    <row r="116" spans="1:14">
      <c r="A116" s="360"/>
      <c r="B116" s="711">
        <v>9</v>
      </c>
      <c r="C116" s="367">
        <v>7</v>
      </c>
      <c r="D116" s="367">
        <v>20</v>
      </c>
      <c r="E116" s="367" t="s">
        <v>309</v>
      </c>
      <c r="F116" s="367" t="s">
        <v>403</v>
      </c>
      <c r="G116" s="369" t="s">
        <v>282</v>
      </c>
      <c r="H116" s="369" t="s">
        <v>282</v>
      </c>
      <c r="I116" s="372">
        <f t="shared" si="5"/>
        <v>0</v>
      </c>
      <c r="J116" s="369" t="s">
        <v>282</v>
      </c>
      <c r="K116" s="369" t="s">
        <v>282</v>
      </c>
      <c r="L116" s="369" t="s">
        <v>282</v>
      </c>
      <c r="M116" s="369" t="s">
        <v>282</v>
      </c>
      <c r="N116" s="369" t="s">
        <v>282</v>
      </c>
    </row>
    <row r="117" spans="1:14">
      <c r="A117" s="360"/>
      <c r="B117" s="711">
        <v>9</v>
      </c>
      <c r="C117" s="367">
        <v>7</v>
      </c>
      <c r="D117" s="367">
        <v>30</v>
      </c>
      <c r="E117" s="367" t="s">
        <v>309</v>
      </c>
      <c r="F117" s="367" t="s">
        <v>404</v>
      </c>
      <c r="G117" s="369" t="s">
        <v>282</v>
      </c>
      <c r="H117" s="369" t="s">
        <v>282</v>
      </c>
      <c r="I117" s="372">
        <f t="shared" si="5"/>
        <v>0</v>
      </c>
      <c r="J117" s="369" t="s">
        <v>282</v>
      </c>
      <c r="K117" s="369" t="s">
        <v>282</v>
      </c>
      <c r="L117" s="369" t="s">
        <v>282</v>
      </c>
      <c r="M117" s="369" t="s">
        <v>282</v>
      </c>
      <c r="N117" s="369" t="s">
        <v>282</v>
      </c>
    </row>
    <row r="118" spans="1:14">
      <c r="A118" s="360"/>
      <c r="B118" s="711">
        <v>9</v>
      </c>
      <c r="C118" s="367">
        <v>8</v>
      </c>
      <c r="D118" s="367">
        <v>30</v>
      </c>
      <c r="E118" s="367" t="s">
        <v>309</v>
      </c>
      <c r="F118" s="367" t="s">
        <v>405</v>
      </c>
      <c r="G118" s="369" t="s">
        <v>282</v>
      </c>
      <c r="H118" s="369" t="s">
        <v>282</v>
      </c>
      <c r="I118" s="372">
        <f t="shared" si="5"/>
        <v>0</v>
      </c>
      <c r="J118" s="369" t="s">
        <v>282</v>
      </c>
      <c r="K118" s="369" t="s">
        <v>282</v>
      </c>
      <c r="L118" s="369" t="s">
        <v>282</v>
      </c>
      <c r="M118" s="369" t="s">
        <v>282</v>
      </c>
      <c r="N118" s="369" t="s">
        <v>282</v>
      </c>
    </row>
    <row r="119" spans="1:14">
      <c r="A119" s="360"/>
      <c r="B119" s="711">
        <v>9</v>
      </c>
      <c r="C119" s="367">
        <v>90</v>
      </c>
      <c r="D119" s="367">
        <v>10</v>
      </c>
      <c r="E119" s="367" t="s">
        <v>309</v>
      </c>
      <c r="F119" s="367" t="s">
        <v>406</v>
      </c>
      <c r="G119" s="369" t="s">
        <v>282</v>
      </c>
      <c r="H119" s="369" t="s">
        <v>282</v>
      </c>
      <c r="I119" s="372">
        <f t="shared" si="5"/>
        <v>0</v>
      </c>
      <c r="J119" s="369" t="s">
        <v>282</v>
      </c>
      <c r="K119" s="369" t="s">
        <v>282</v>
      </c>
      <c r="L119" s="369" t="s">
        <v>282</v>
      </c>
      <c r="M119" s="369" t="s">
        <v>282</v>
      </c>
      <c r="N119" s="369" t="s">
        <v>282</v>
      </c>
    </row>
    <row r="120" spans="1:14">
      <c r="A120" s="360"/>
      <c r="B120" s="711">
        <v>9</v>
      </c>
      <c r="C120" s="367">
        <v>31</v>
      </c>
      <c r="D120" s="367">
        <v>70</v>
      </c>
      <c r="E120" s="367" t="s">
        <v>309</v>
      </c>
      <c r="F120" s="367" t="s">
        <v>407</v>
      </c>
      <c r="G120" s="372">
        <v>1</v>
      </c>
      <c r="H120" s="372" t="s">
        <v>282</v>
      </c>
      <c r="I120" s="372">
        <f t="shared" si="5"/>
        <v>1</v>
      </c>
      <c r="J120" s="372" t="s">
        <v>282</v>
      </c>
      <c r="K120" s="372" t="s">
        <v>282</v>
      </c>
      <c r="L120" s="372" t="s">
        <v>282</v>
      </c>
      <c r="M120" s="372" t="s">
        <v>282</v>
      </c>
      <c r="N120" s="372" t="s">
        <v>282</v>
      </c>
    </row>
    <row r="121" spans="1:14">
      <c r="A121" s="360"/>
      <c r="B121" s="711">
        <v>10</v>
      </c>
      <c r="C121" s="367">
        <v>1</v>
      </c>
      <c r="D121" s="367">
        <v>30</v>
      </c>
      <c r="E121" s="367" t="s">
        <v>310</v>
      </c>
      <c r="F121" s="367" t="s">
        <v>408</v>
      </c>
      <c r="G121" s="369">
        <v>1</v>
      </c>
      <c r="H121" s="369" t="s">
        <v>282</v>
      </c>
      <c r="I121" s="372">
        <f t="shared" si="5"/>
        <v>1</v>
      </c>
      <c r="J121" s="369" t="s">
        <v>282</v>
      </c>
      <c r="K121" s="369" t="s">
        <v>282</v>
      </c>
      <c r="L121" s="369" t="s">
        <v>282</v>
      </c>
      <c r="M121" s="369" t="s">
        <v>282</v>
      </c>
      <c r="N121" s="369" t="s">
        <v>282</v>
      </c>
    </row>
    <row r="122" spans="1:14">
      <c r="A122" s="360"/>
      <c r="B122" s="711">
        <v>10</v>
      </c>
      <c r="C122" s="367">
        <v>1</v>
      </c>
      <c r="D122" s="367">
        <v>80</v>
      </c>
      <c r="E122" s="367" t="s">
        <v>310</v>
      </c>
      <c r="F122" s="367" t="s">
        <v>409</v>
      </c>
      <c r="G122" s="369" t="s">
        <v>282</v>
      </c>
      <c r="H122" s="369" t="s">
        <v>282</v>
      </c>
      <c r="I122" s="372">
        <f>SUM(G122:H122)</f>
        <v>0</v>
      </c>
      <c r="J122" s="369" t="s">
        <v>282</v>
      </c>
      <c r="K122" s="369" t="s">
        <v>282</v>
      </c>
      <c r="L122" s="369" t="s">
        <v>282</v>
      </c>
      <c r="M122" s="369" t="s">
        <v>282</v>
      </c>
      <c r="N122" s="369" t="s">
        <v>282</v>
      </c>
    </row>
    <row r="123" spans="1:14">
      <c r="A123" s="360"/>
      <c r="B123" s="711">
        <v>10</v>
      </c>
      <c r="C123" s="367">
        <v>3</v>
      </c>
      <c r="D123" s="367">
        <v>50</v>
      </c>
      <c r="E123" s="367" t="s">
        <v>310</v>
      </c>
      <c r="F123" s="367" t="s">
        <v>410</v>
      </c>
      <c r="G123" s="369" t="s">
        <v>282</v>
      </c>
      <c r="H123" s="369" t="s">
        <v>282</v>
      </c>
      <c r="I123" s="372">
        <f t="shared" ref="I123:I142" si="6">SUM(G123:H123)</f>
        <v>0</v>
      </c>
      <c r="J123" s="369" t="s">
        <v>282</v>
      </c>
      <c r="K123" s="369" t="s">
        <v>282</v>
      </c>
      <c r="L123" s="369" t="s">
        <v>282</v>
      </c>
      <c r="M123" s="369" t="s">
        <v>282</v>
      </c>
      <c r="N123" s="369" t="s">
        <v>282</v>
      </c>
    </row>
    <row r="124" spans="1:14">
      <c r="A124" s="360"/>
      <c r="B124" s="711">
        <v>10</v>
      </c>
      <c r="C124" s="367">
        <v>4</v>
      </c>
      <c r="D124" s="367">
        <v>20</v>
      </c>
      <c r="E124" s="367" t="s">
        <v>310</v>
      </c>
      <c r="F124" s="367" t="s">
        <v>411</v>
      </c>
      <c r="G124" s="369" t="s">
        <v>282</v>
      </c>
      <c r="H124" s="369" t="s">
        <v>282</v>
      </c>
      <c r="I124" s="372">
        <f t="shared" si="6"/>
        <v>0</v>
      </c>
      <c r="J124" s="369" t="s">
        <v>282</v>
      </c>
      <c r="K124" s="369" t="s">
        <v>282</v>
      </c>
      <c r="L124" s="369" t="s">
        <v>282</v>
      </c>
      <c r="M124" s="369" t="s">
        <v>282</v>
      </c>
      <c r="N124" s="369" t="s">
        <v>282</v>
      </c>
    </row>
    <row r="125" spans="1:14">
      <c r="A125" s="360"/>
      <c r="B125" s="711">
        <v>10</v>
      </c>
      <c r="C125" s="367">
        <v>4</v>
      </c>
      <c r="D125" s="367">
        <v>30</v>
      </c>
      <c r="E125" s="367" t="s">
        <v>310</v>
      </c>
      <c r="F125" s="367" t="s">
        <v>412</v>
      </c>
      <c r="G125" s="369" t="s">
        <v>282</v>
      </c>
      <c r="H125" s="369" t="s">
        <v>282</v>
      </c>
      <c r="I125" s="372">
        <f t="shared" si="6"/>
        <v>0</v>
      </c>
      <c r="J125" s="369" t="s">
        <v>282</v>
      </c>
      <c r="K125" s="369" t="s">
        <v>282</v>
      </c>
      <c r="L125" s="369" t="s">
        <v>282</v>
      </c>
      <c r="M125" s="369" t="s">
        <v>282</v>
      </c>
      <c r="N125" s="369" t="s">
        <v>282</v>
      </c>
    </row>
    <row r="126" spans="1:14">
      <c r="A126" s="360"/>
      <c r="B126" s="711">
        <v>10</v>
      </c>
      <c r="C126" s="367">
        <v>30</v>
      </c>
      <c r="D126" s="367">
        <v>50</v>
      </c>
      <c r="E126" s="367" t="s">
        <v>310</v>
      </c>
      <c r="F126" s="367" t="s">
        <v>413</v>
      </c>
      <c r="G126" s="369">
        <v>1</v>
      </c>
      <c r="H126" s="369" t="s">
        <v>282</v>
      </c>
      <c r="I126" s="372">
        <f t="shared" si="6"/>
        <v>1</v>
      </c>
      <c r="J126" s="369" t="s">
        <v>282</v>
      </c>
      <c r="K126" s="369" t="s">
        <v>282</v>
      </c>
      <c r="L126" s="369" t="s">
        <v>282</v>
      </c>
      <c r="M126" s="369" t="s">
        <v>282</v>
      </c>
      <c r="N126" s="369" t="s">
        <v>282</v>
      </c>
    </row>
    <row r="127" spans="1:14">
      <c r="A127" s="360"/>
      <c r="B127" s="711">
        <v>10</v>
      </c>
      <c r="C127" s="367">
        <v>30</v>
      </c>
      <c r="D127" s="367">
        <v>90</v>
      </c>
      <c r="E127" s="367" t="s">
        <v>310</v>
      </c>
      <c r="F127" s="367" t="s">
        <v>414</v>
      </c>
      <c r="G127" s="369">
        <v>1</v>
      </c>
      <c r="H127" s="369" t="s">
        <v>282</v>
      </c>
      <c r="I127" s="372">
        <f t="shared" si="6"/>
        <v>1</v>
      </c>
      <c r="J127" s="369" t="s">
        <v>282</v>
      </c>
      <c r="K127" s="369" t="s">
        <v>282</v>
      </c>
      <c r="L127" s="369" t="s">
        <v>282</v>
      </c>
      <c r="M127" s="369" t="s">
        <v>282</v>
      </c>
      <c r="N127" s="369" t="s">
        <v>282</v>
      </c>
    </row>
    <row r="128" spans="1:14">
      <c r="A128" s="360"/>
      <c r="B128" s="711">
        <v>11</v>
      </c>
      <c r="C128" s="367">
        <v>8</v>
      </c>
      <c r="D128" s="367">
        <v>20</v>
      </c>
      <c r="E128" s="367" t="s">
        <v>311</v>
      </c>
      <c r="F128" s="367" t="s">
        <v>415</v>
      </c>
      <c r="G128" s="372" t="s">
        <v>282</v>
      </c>
      <c r="H128" s="372" t="s">
        <v>282</v>
      </c>
      <c r="I128" s="372">
        <f t="shared" si="6"/>
        <v>0</v>
      </c>
      <c r="J128" s="372" t="s">
        <v>282</v>
      </c>
      <c r="K128" s="372" t="s">
        <v>282</v>
      </c>
      <c r="L128" s="372" t="s">
        <v>282</v>
      </c>
      <c r="M128" s="372" t="s">
        <v>282</v>
      </c>
      <c r="N128" s="372" t="s">
        <v>282</v>
      </c>
    </row>
    <row r="129" spans="1:14">
      <c r="A129" s="360"/>
      <c r="B129" s="711">
        <v>11</v>
      </c>
      <c r="C129" s="367">
        <v>2</v>
      </c>
      <c r="D129" s="367">
        <v>30</v>
      </c>
      <c r="E129" s="367" t="s">
        <v>311</v>
      </c>
      <c r="F129" s="367" t="s">
        <v>416</v>
      </c>
      <c r="G129" s="369">
        <v>1</v>
      </c>
      <c r="H129" s="369" t="s">
        <v>282</v>
      </c>
      <c r="I129" s="372">
        <f t="shared" si="6"/>
        <v>1</v>
      </c>
      <c r="J129" s="369" t="s">
        <v>282</v>
      </c>
      <c r="K129" s="369" t="s">
        <v>282</v>
      </c>
      <c r="L129" s="369" t="s">
        <v>282</v>
      </c>
      <c r="M129" s="369" t="s">
        <v>282</v>
      </c>
      <c r="N129" s="369" t="s">
        <v>282</v>
      </c>
    </row>
    <row r="130" spans="1:14">
      <c r="A130" s="360"/>
      <c r="B130" s="711">
        <v>11</v>
      </c>
      <c r="C130" s="367">
        <v>2</v>
      </c>
      <c r="D130" s="367">
        <v>40</v>
      </c>
      <c r="E130" s="367" t="s">
        <v>311</v>
      </c>
      <c r="F130" s="367" t="s">
        <v>417</v>
      </c>
      <c r="G130" s="369" t="s">
        <v>282</v>
      </c>
      <c r="H130" s="369" t="s">
        <v>282</v>
      </c>
      <c r="I130" s="372">
        <f t="shared" si="6"/>
        <v>0</v>
      </c>
      <c r="J130" s="369" t="s">
        <v>282</v>
      </c>
      <c r="K130" s="369" t="s">
        <v>282</v>
      </c>
      <c r="L130" s="369" t="s">
        <v>282</v>
      </c>
      <c r="M130" s="369" t="s">
        <v>282</v>
      </c>
      <c r="N130" s="369" t="s">
        <v>282</v>
      </c>
    </row>
    <row r="131" spans="1:14">
      <c r="A131" s="360"/>
      <c r="B131" s="711">
        <v>11</v>
      </c>
      <c r="C131" s="367">
        <v>8</v>
      </c>
      <c r="D131" s="367">
        <v>60</v>
      </c>
      <c r="E131" s="367" t="s">
        <v>311</v>
      </c>
      <c r="F131" s="367" t="s">
        <v>418</v>
      </c>
      <c r="G131" s="369" t="s">
        <v>282</v>
      </c>
      <c r="H131" s="369" t="s">
        <v>282</v>
      </c>
      <c r="I131" s="372">
        <f t="shared" si="6"/>
        <v>0</v>
      </c>
      <c r="J131" s="369" t="s">
        <v>282</v>
      </c>
      <c r="K131" s="369" t="s">
        <v>282</v>
      </c>
      <c r="L131" s="369" t="s">
        <v>282</v>
      </c>
      <c r="M131" s="369" t="s">
        <v>282</v>
      </c>
      <c r="N131" s="369" t="s">
        <v>282</v>
      </c>
    </row>
    <row r="132" spans="1:14">
      <c r="A132" s="360"/>
      <c r="B132" s="711">
        <v>11</v>
      </c>
      <c r="C132" s="367">
        <v>2</v>
      </c>
      <c r="D132" s="367">
        <v>50</v>
      </c>
      <c r="E132" s="367" t="s">
        <v>311</v>
      </c>
      <c r="F132" s="367" t="s">
        <v>419</v>
      </c>
      <c r="G132" s="369" t="s">
        <v>282</v>
      </c>
      <c r="H132" s="369" t="s">
        <v>282</v>
      </c>
      <c r="I132" s="372">
        <f t="shared" si="6"/>
        <v>0</v>
      </c>
      <c r="J132" s="369" t="s">
        <v>282</v>
      </c>
      <c r="K132" s="369" t="s">
        <v>282</v>
      </c>
      <c r="L132" s="369" t="s">
        <v>282</v>
      </c>
      <c r="M132" s="369" t="s">
        <v>282</v>
      </c>
      <c r="N132" s="369" t="s">
        <v>282</v>
      </c>
    </row>
    <row r="133" spans="1:14">
      <c r="A133" s="360"/>
      <c r="B133" s="711">
        <v>11</v>
      </c>
      <c r="C133" s="367">
        <v>30</v>
      </c>
      <c r="D133" s="367">
        <v>70</v>
      </c>
      <c r="E133" s="367" t="s">
        <v>311</v>
      </c>
      <c r="F133" s="367" t="s">
        <v>420</v>
      </c>
      <c r="G133" s="369">
        <v>1</v>
      </c>
      <c r="H133" s="369" t="s">
        <v>282</v>
      </c>
      <c r="I133" s="372">
        <f t="shared" si="6"/>
        <v>1</v>
      </c>
      <c r="J133" s="369" t="s">
        <v>282</v>
      </c>
      <c r="K133" s="369" t="s">
        <v>282</v>
      </c>
      <c r="L133" s="369" t="s">
        <v>282</v>
      </c>
      <c r="M133" s="369" t="s">
        <v>282</v>
      </c>
      <c r="N133" s="369">
        <v>9</v>
      </c>
    </row>
    <row r="134" spans="1:14">
      <c r="A134" s="360"/>
      <c r="B134" s="711">
        <v>12</v>
      </c>
      <c r="C134" s="367">
        <v>4</v>
      </c>
      <c r="D134" s="367">
        <v>70</v>
      </c>
      <c r="E134" s="367" t="s">
        <v>312</v>
      </c>
      <c r="F134" s="367" t="s">
        <v>421</v>
      </c>
      <c r="G134" s="372" t="s">
        <v>282</v>
      </c>
      <c r="H134" s="372" t="s">
        <v>282</v>
      </c>
      <c r="I134" s="372">
        <f t="shared" si="6"/>
        <v>0</v>
      </c>
      <c r="J134" s="372" t="s">
        <v>282</v>
      </c>
      <c r="K134" s="372" t="s">
        <v>282</v>
      </c>
      <c r="L134" s="372" t="s">
        <v>282</v>
      </c>
      <c r="M134" s="372" t="s">
        <v>282</v>
      </c>
      <c r="N134" s="372" t="s">
        <v>282</v>
      </c>
    </row>
    <row r="135" spans="1:14">
      <c r="A135" s="360"/>
      <c r="B135" s="711">
        <v>12</v>
      </c>
      <c r="C135" s="367">
        <v>8</v>
      </c>
      <c r="D135" s="367">
        <v>0</v>
      </c>
      <c r="E135" s="367" t="s">
        <v>312</v>
      </c>
      <c r="F135" s="367" t="s">
        <v>422</v>
      </c>
      <c r="G135" s="369" t="s">
        <v>282</v>
      </c>
      <c r="H135" s="369" t="s">
        <v>282</v>
      </c>
      <c r="I135" s="372">
        <f t="shared" si="6"/>
        <v>0</v>
      </c>
      <c r="J135" s="369" t="s">
        <v>282</v>
      </c>
      <c r="K135" s="369" t="s">
        <v>282</v>
      </c>
      <c r="L135" s="369" t="s">
        <v>282</v>
      </c>
      <c r="M135" s="369" t="s">
        <v>282</v>
      </c>
      <c r="N135" s="369" t="s">
        <v>282</v>
      </c>
    </row>
    <row r="136" spans="1:14">
      <c r="A136" s="360"/>
      <c r="B136" s="711">
        <v>12</v>
      </c>
      <c r="C136" s="367">
        <v>6</v>
      </c>
      <c r="D136" s="367">
        <v>30</v>
      </c>
      <c r="E136" s="367" t="s">
        <v>312</v>
      </c>
      <c r="F136" s="367" t="s">
        <v>423</v>
      </c>
      <c r="G136" s="369">
        <v>1</v>
      </c>
      <c r="H136" s="369" t="s">
        <v>282</v>
      </c>
      <c r="I136" s="372">
        <f t="shared" si="6"/>
        <v>1</v>
      </c>
      <c r="J136" s="369" t="s">
        <v>282</v>
      </c>
      <c r="K136" s="369" t="s">
        <v>282</v>
      </c>
      <c r="L136" s="369" t="s">
        <v>282</v>
      </c>
      <c r="M136" s="369" t="s">
        <v>282</v>
      </c>
      <c r="N136" s="369" t="s">
        <v>282</v>
      </c>
    </row>
    <row r="137" spans="1:14">
      <c r="A137" s="360"/>
      <c r="B137" s="711">
        <v>12</v>
      </c>
      <c r="C137" s="367">
        <v>6</v>
      </c>
      <c r="D137" s="367">
        <v>50</v>
      </c>
      <c r="E137" s="367" t="s">
        <v>312</v>
      </c>
      <c r="F137" s="367" t="s">
        <v>424</v>
      </c>
      <c r="G137" s="369" t="s">
        <v>282</v>
      </c>
      <c r="H137" s="369" t="s">
        <v>282</v>
      </c>
      <c r="I137" s="372">
        <f t="shared" si="6"/>
        <v>0</v>
      </c>
      <c r="J137" s="369" t="s">
        <v>282</v>
      </c>
      <c r="K137" s="369" t="s">
        <v>282</v>
      </c>
      <c r="L137" s="369" t="s">
        <v>282</v>
      </c>
      <c r="M137" s="369" t="s">
        <v>282</v>
      </c>
      <c r="N137" s="369" t="s">
        <v>282</v>
      </c>
    </row>
    <row r="138" spans="1:14">
      <c r="A138" s="360"/>
      <c r="B138" s="711">
        <v>12</v>
      </c>
      <c r="C138" s="367">
        <v>30</v>
      </c>
      <c r="D138" s="367">
        <v>80</v>
      </c>
      <c r="E138" s="367" t="s">
        <v>312</v>
      </c>
      <c r="F138" s="367" t="s">
        <v>425</v>
      </c>
      <c r="G138" s="369">
        <v>1</v>
      </c>
      <c r="H138" s="369" t="s">
        <v>282</v>
      </c>
      <c r="I138" s="372">
        <f t="shared" si="6"/>
        <v>1</v>
      </c>
      <c r="J138" s="369" t="s">
        <v>282</v>
      </c>
      <c r="K138" s="369" t="s">
        <v>282</v>
      </c>
      <c r="L138" s="369" t="s">
        <v>282</v>
      </c>
      <c r="M138" s="369" t="s">
        <v>282</v>
      </c>
      <c r="N138" s="369" t="s">
        <v>282</v>
      </c>
    </row>
    <row r="139" spans="1:14">
      <c r="A139" s="360"/>
      <c r="B139" s="711">
        <v>16</v>
      </c>
      <c r="C139" s="367">
        <v>0</v>
      </c>
      <c r="D139" s="367">
        <v>20</v>
      </c>
      <c r="E139" s="367" t="s">
        <v>313</v>
      </c>
      <c r="F139" s="367" t="s">
        <v>426</v>
      </c>
      <c r="G139" s="369" t="s">
        <v>282</v>
      </c>
      <c r="H139" s="369" t="s">
        <v>282</v>
      </c>
      <c r="I139" s="372">
        <f t="shared" si="6"/>
        <v>0</v>
      </c>
      <c r="J139" s="369" t="s">
        <v>282</v>
      </c>
      <c r="K139" s="369" t="s">
        <v>282</v>
      </c>
      <c r="L139" s="369" t="s">
        <v>282</v>
      </c>
      <c r="M139" s="369" t="s">
        <v>282</v>
      </c>
      <c r="N139" s="369" t="s">
        <v>282</v>
      </c>
    </row>
    <row r="140" spans="1:14">
      <c r="A140" s="360"/>
      <c r="B140" s="711">
        <v>16</v>
      </c>
      <c r="C140" s="367">
        <v>0</v>
      </c>
      <c r="D140" s="367">
        <v>30</v>
      </c>
      <c r="E140" s="367" t="s">
        <v>313</v>
      </c>
      <c r="F140" s="367" t="s">
        <v>427</v>
      </c>
      <c r="G140" s="369" t="s">
        <v>282</v>
      </c>
      <c r="H140" s="369" t="s">
        <v>282</v>
      </c>
      <c r="I140" s="372">
        <f t="shared" si="6"/>
        <v>0</v>
      </c>
      <c r="J140" s="369" t="s">
        <v>282</v>
      </c>
      <c r="K140" s="369" t="s">
        <v>282</v>
      </c>
      <c r="L140" s="369" t="s">
        <v>282</v>
      </c>
      <c r="M140" s="369" t="s">
        <v>282</v>
      </c>
      <c r="N140" s="369" t="s">
        <v>282</v>
      </c>
    </row>
    <row r="141" spans="1:14">
      <c r="A141" s="360"/>
      <c r="B141" s="711">
        <v>16</v>
      </c>
      <c r="C141" s="367">
        <v>8</v>
      </c>
      <c r="D141" s="367">
        <v>50</v>
      </c>
      <c r="E141" s="367" t="s">
        <v>313</v>
      </c>
      <c r="F141" s="367" t="s">
        <v>428</v>
      </c>
      <c r="G141" s="372" t="s">
        <v>282</v>
      </c>
      <c r="H141" s="372" t="s">
        <v>282</v>
      </c>
      <c r="I141" s="372">
        <f t="shared" si="6"/>
        <v>0</v>
      </c>
      <c r="J141" s="372" t="s">
        <v>282</v>
      </c>
      <c r="K141" s="372" t="s">
        <v>282</v>
      </c>
      <c r="L141" s="372" t="s">
        <v>282</v>
      </c>
      <c r="M141" s="372" t="s">
        <v>282</v>
      </c>
      <c r="N141" s="372" t="s">
        <v>282</v>
      </c>
    </row>
    <row r="142" spans="1:14">
      <c r="A142" s="360"/>
      <c r="B142" s="711">
        <v>16</v>
      </c>
      <c r="C142" s="367">
        <v>6</v>
      </c>
      <c r="D142" s="367">
        <v>70</v>
      </c>
      <c r="E142" s="367" t="s">
        <v>313</v>
      </c>
      <c r="F142" s="367" t="s">
        <v>429</v>
      </c>
      <c r="G142" s="369" t="s">
        <v>282</v>
      </c>
      <c r="H142" s="369" t="s">
        <v>282</v>
      </c>
      <c r="I142" s="372">
        <f t="shared" si="6"/>
        <v>0</v>
      </c>
      <c r="J142" s="369" t="s">
        <v>282</v>
      </c>
      <c r="K142" s="369" t="s">
        <v>282</v>
      </c>
      <c r="L142" s="369" t="s">
        <v>282</v>
      </c>
      <c r="M142" s="369" t="s">
        <v>282</v>
      </c>
      <c r="N142" s="369" t="s">
        <v>282</v>
      </c>
    </row>
    <row r="143" spans="1:14">
      <c r="A143" s="360"/>
      <c r="B143" s="711">
        <v>16</v>
      </c>
      <c r="C143" s="367">
        <v>6</v>
      </c>
      <c r="D143" s="367">
        <v>80</v>
      </c>
      <c r="E143" s="367" t="s">
        <v>313</v>
      </c>
      <c r="F143" s="367" t="s">
        <v>430</v>
      </c>
      <c r="G143" s="369" t="s">
        <v>282</v>
      </c>
      <c r="H143" s="369" t="s">
        <v>282</v>
      </c>
      <c r="I143" s="372">
        <f>SUM(G143:H143)</f>
        <v>0</v>
      </c>
      <c r="J143" s="369" t="s">
        <v>282</v>
      </c>
      <c r="K143" s="369" t="s">
        <v>282</v>
      </c>
      <c r="L143" s="369" t="s">
        <v>282</v>
      </c>
      <c r="M143" s="369" t="s">
        <v>282</v>
      </c>
      <c r="N143" s="369" t="s">
        <v>282</v>
      </c>
    </row>
    <row r="144" spans="1:14">
      <c r="A144" s="360"/>
      <c r="B144" s="711">
        <v>16</v>
      </c>
      <c r="C144" s="367">
        <v>30</v>
      </c>
      <c r="D144" s="367">
        <v>40</v>
      </c>
      <c r="E144" s="367" t="s">
        <v>313</v>
      </c>
      <c r="F144" s="367" t="s">
        <v>431</v>
      </c>
      <c r="G144" s="369">
        <v>1</v>
      </c>
      <c r="H144" s="369" t="s">
        <v>282</v>
      </c>
      <c r="I144" s="372">
        <f t="shared" ref="I144:I151" si="7">SUM(G144:H144)</f>
        <v>1</v>
      </c>
      <c r="J144" s="369" t="s">
        <v>282</v>
      </c>
      <c r="K144" s="369" t="s">
        <v>282</v>
      </c>
      <c r="L144" s="369" t="s">
        <v>282</v>
      </c>
      <c r="M144" s="369" t="s">
        <v>282</v>
      </c>
      <c r="N144" s="369" t="s">
        <v>282</v>
      </c>
    </row>
    <row r="145" spans="1:15">
      <c r="A145" s="360"/>
      <c r="B145" s="711">
        <v>19</v>
      </c>
      <c r="C145" s="367">
        <v>0</v>
      </c>
      <c r="D145" s="367">
        <v>70</v>
      </c>
      <c r="E145" s="367" t="s">
        <v>314</v>
      </c>
      <c r="F145" s="367" t="s">
        <v>432</v>
      </c>
      <c r="G145" s="369" t="s">
        <v>282</v>
      </c>
      <c r="H145" s="369" t="s">
        <v>282</v>
      </c>
      <c r="I145" s="372">
        <f t="shared" si="7"/>
        <v>0</v>
      </c>
      <c r="J145" s="369" t="s">
        <v>282</v>
      </c>
      <c r="K145" s="369" t="s">
        <v>282</v>
      </c>
      <c r="L145" s="369" t="s">
        <v>282</v>
      </c>
      <c r="M145" s="369" t="s">
        <v>282</v>
      </c>
      <c r="N145" s="369" t="s">
        <v>282</v>
      </c>
    </row>
    <row r="146" spans="1:15">
      <c r="A146" s="360"/>
      <c r="B146" s="711">
        <v>19</v>
      </c>
      <c r="C146" s="367">
        <v>3</v>
      </c>
      <c r="D146" s="367">
        <v>60</v>
      </c>
      <c r="E146" s="367" t="s">
        <v>314</v>
      </c>
      <c r="F146" s="367" t="s">
        <v>433</v>
      </c>
      <c r="G146" s="369" t="s">
        <v>282</v>
      </c>
      <c r="H146" s="369" t="s">
        <v>282</v>
      </c>
      <c r="I146" s="372">
        <f t="shared" si="7"/>
        <v>0</v>
      </c>
      <c r="J146" s="369" t="s">
        <v>282</v>
      </c>
      <c r="K146" s="369" t="s">
        <v>282</v>
      </c>
      <c r="L146" s="369" t="s">
        <v>282</v>
      </c>
      <c r="M146" s="369" t="s">
        <v>282</v>
      </c>
      <c r="N146" s="369" t="s">
        <v>282</v>
      </c>
    </row>
    <row r="147" spans="1:15">
      <c r="A147" s="360"/>
      <c r="B147" s="711">
        <v>19</v>
      </c>
      <c r="C147" s="367">
        <v>8</v>
      </c>
      <c r="D147" s="367">
        <v>70</v>
      </c>
      <c r="E147" s="367" t="s">
        <v>314</v>
      </c>
      <c r="F147" s="367" t="s">
        <v>434</v>
      </c>
      <c r="G147" s="372" t="s">
        <v>282</v>
      </c>
      <c r="H147" s="372" t="s">
        <v>282</v>
      </c>
      <c r="I147" s="372">
        <f t="shared" si="7"/>
        <v>0</v>
      </c>
      <c r="J147" s="372" t="s">
        <v>282</v>
      </c>
      <c r="K147" s="372" t="s">
        <v>282</v>
      </c>
      <c r="L147" s="372" t="s">
        <v>282</v>
      </c>
      <c r="M147" s="372" t="s">
        <v>282</v>
      </c>
      <c r="N147" s="372" t="s">
        <v>282</v>
      </c>
    </row>
    <row r="148" spans="1:15">
      <c r="A148" s="360"/>
      <c r="B148" s="711">
        <v>19</v>
      </c>
      <c r="C148" s="367">
        <v>8</v>
      </c>
      <c r="D148" s="367">
        <v>80</v>
      </c>
      <c r="E148" s="367" t="s">
        <v>314</v>
      </c>
      <c r="F148" s="367" t="s">
        <v>435</v>
      </c>
      <c r="G148" s="369" t="s">
        <v>282</v>
      </c>
      <c r="H148" s="369" t="s">
        <v>282</v>
      </c>
      <c r="I148" s="372">
        <f t="shared" si="7"/>
        <v>0</v>
      </c>
      <c r="J148" s="369" t="s">
        <v>282</v>
      </c>
      <c r="K148" s="369" t="s">
        <v>282</v>
      </c>
      <c r="L148" s="369" t="s">
        <v>282</v>
      </c>
      <c r="M148" s="369" t="s">
        <v>282</v>
      </c>
      <c r="N148" s="369" t="s">
        <v>282</v>
      </c>
    </row>
    <row r="149" spans="1:15">
      <c r="A149" s="360"/>
      <c r="B149" s="711">
        <v>19</v>
      </c>
      <c r="C149" s="367">
        <v>6</v>
      </c>
      <c r="D149" s="367">
        <v>60</v>
      </c>
      <c r="E149" s="367" t="s">
        <v>314</v>
      </c>
      <c r="F149" s="367" t="s">
        <v>436</v>
      </c>
      <c r="G149" s="369" t="s">
        <v>282</v>
      </c>
      <c r="H149" s="369" t="s">
        <v>282</v>
      </c>
      <c r="I149" s="372">
        <f t="shared" si="7"/>
        <v>0</v>
      </c>
      <c r="J149" s="369" t="s">
        <v>282</v>
      </c>
      <c r="K149" s="369" t="s">
        <v>282</v>
      </c>
      <c r="L149" s="369" t="s">
        <v>282</v>
      </c>
      <c r="M149" s="369" t="s">
        <v>282</v>
      </c>
      <c r="N149" s="369" t="s">
        <v>282</v>
      </c>
    </row>
    <row r="150" spans="1:15">
      <c r="A150" s="360"/>
      <c r="B150" s="711">
        <v>19</v>
      </c>
      <c r="C150" s="367">
        <v>7</v>
      </c>
      <c r="D150" s="367">
        <v>0</v>
      </c>
      <c r="E150" s="367" t="s">
        <v>314</v>
      </c>
      <c r="F150" s="367" t="s">
        <v>437</v>
      </c>
      <c r="G150" s="369" t="s">
        <v>282</v>
      </c>
      <c r="H150" s="369" t="s">
        <v>282</v>
      </c>
      <c r="I150" s="372">
        <f>SUM(G150:H150)</f>
        <v>0</v>
      </c>
      <c r="J150" s="369" t="s">
        <v>282</v>
      </c>
      <c r="K150" s="369" t="s">
        <v>282</v>
      </c>
      <c r="L150" s="369" t="s">
        <v>282</v>
      </c>
      <c r="M150" s="369" t="s">
        <v>282</v>
      </c>
      <c r="N150" s="369" t="s">
        <v>282</v>
      </c>
    </row>
    <row r="151" spans="1:15">
      <c r="A151" s="360"/>
      <c r="B151" s="711">
        <v>19</v>
      </c>
      <c r="C151" s="367">
        <v>8</v>
      </c>
      <c r="D151" s="367">
        <v>70</v>
      </c>
      <c r="E151" s="367" t="s">
        <v>314</v>
      </c>
      <c r="F151" s="367" t="s">
        <v>438</v>
      </c>
      <c r="G151" s="369" t="s">
        <v>282</v>
      </c>
      <c r="H151" s="369" t="s">
        <v>282</v>
      </c>
      <c r="I151" s="372">
        <f t="shared" si="7"/>
        <v>0</v>
      </c>
      <c r="J151" s="369" t="s">
        <v>282</v>
      </c>
      <c r="K151" s="369" t="s">
        <v>282</v>
      </c>
      <c r="L151" s="369" t="s">
        <v>282</v>
      </c>
      <c r="M151" s="369" t="s">
        <v>282</v>
      </c>
      <c r="N151" s="369" t="s">
        <v>282</v>
      </c>
    </row>
    <row r="152" spans="1:15">
      <c r="A152" s="360"/>
      <c r="B152" s="712" t="s">
        <v>282</v>
      </c>
      <c r="C152" s="369" t="s">
        <v>282</v>
      </c>
      <c r="D152" s="369" t="s">
        <v>282</v>
      </c>
      <c r="E152" s="370" t="s">
        <v>315</v>
      </c>
      <c r="F152" s="370" t="s">
        <v>282</v>
      </c>
      <c r="G152" s="370">
        <f>SUM(G30:G151)</f>
        <v>47</v>
      </c>
      <c r="H152" s="370">
        <f t="shared" ref="H152:L152" si="8">SUM(H30:H151)</f>
        <v>0</v>
      </c>
      <c r="I152" s="370">
        <f>SUM(I30:I151)</f>
        <v>47</v>
      </c>
      <c r="J152" s="370">
        <f t="shared" si="8"/>
        <v>0</v>
      </c>
      <c r="K152" s="370">
        <f t="shared" si="8"/>
        <v>0</v>
      </c>
      <c r="L152" s="370">
        <f t="shared" si="8"/>
        <v>0</v>
      </c>
      <c r="M152" s="370">
        <f>SUM(M30:M151)</f>
        <v>0</v>
      </c>
      <c r="N152" s="370">
        <f>SUM(N30:N151)</f>
        <v>393</v>
      </c>
    </row>
    <row r="153" spans="1:15">
      <c r="A153" s="360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</row>
    <row r="154" spans="1:15">
      <c r="A154" s="360"/>
      <c r="B154" s="1"/>
      <c r="C154" s="1"/>
      <c r="D154" s="1"/>
      <c r="E154" s="1"/>
      <c r="F154" s="1"/>
      <c r="G154" s="248"/>
      <c r="H154" s="248"/>
      <c r="I154" s="248"/>
      <c r="J154" s="248"/>
      <c r="K154" s="248"/>
      <c r="L154" s="248"/>
      <c r="N154" s="373" t="s">
        <v>101</v>
      </c>
      <c r="O154" s="374"/>
    </row>
    <row r="155" spans="1:15">
      <c r="A155" s="360"/>
      <c r="B155" s="10" t="s">
        <v>439</v>
      </c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</row>
    <row r="156" spans="1:15">
      <c r="A156" s="360"/>
      <c r="B156" s="165" t="s">
        <v>440</v>
      </c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</row>
    <row r="157" spans="1:15">
      <c r="A157" s="360"/>
      <c r="B157" s="165" t="s">
        <v>441</v>
      </c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</row>
    <row r="158" spans="1:15">
      <c r="A158" s="360"/>
      <c r="B158" s="165" t="s">
        <v>442</v>
      </c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</row>
    <row r="159" spans="1:15">
      <c r="A159" s="360"/>
      <c r="B159" s="165" t="s">
        <v>443</v>
      </c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</row>
    <row r="160" spans="1:15">
      <c r="A160" s="360"/>
      <c r="B160" s="1"/>
      <c r="C160" s="1"/>
      <c r="D160" s="1"/>
      <c r="E160" s="1"/>
      <c r="F160" s="1"/>
      <c r="G160" s="165"/>
      <c r="H160" s="165"/>
      <c r="I160" s="165"/>
      <c r="J160" s="165"/>
      <c r="K160" s="165"/>
      <c r="L160" s="165"/>
      <c r="M160" s="165"/>
      <c r="N160" s="165"/>
    </row>
    <row r="161" spans="1:14">
      <c r="A161" s="360"/>
      <c r="B161" s="1" t="s">
        <v>444</v>
      </c>
      <c r="C161" s="1"/>
      <c r="D161" s="1"/>
      <c r="E161" s="1"/>
      <c r="F161" s="1"/>
      <c r="G161" s="254"/>
      <c r="H161" s="254"/>
      <c r="I161" s="254"/>
      <c r="J161" s="254"/>
      <c r="K161" s="254"/>
      <c r="L161" s="254"/>
      <c r="M161" s="254"/>
      <c r="N161" s="254"/>
    </row>
    <row r="162" spans="1:14">
      <c r="A162" s="360"/>
      <c r="B162" s="165" t="s">
        <v>445</v>
      </c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</row>
    <row r="163" spans="1:14">
      <c r="A163" s="360"/>
      <c r="B163" s="165" t="s">
        <v>446</v>
      </c>
      <c r="C163" s="165"/>
      <c r="D163" s="165"/>
      <c r="E163" s="165"/>
      <c r="F163" s="165"/>
      <c r="G163" s="361"/>
      <c r="H163" s="361"/>
      <c r="I163" s="361"/>
      <c r="J163" s="361"/>
      <c r="K163" s="361"/>
      <c r="L163" s="361"/>
      <c r="M163" s="361"/>
      <c r="N163" s="361"/>
    </row>
    <row r="164" spans="1:14">
      <c r="A164" s="360"/>
      <c r="B164" s="165"/>
      <c r="C164" s="165"/>
      <c r="D164" s="165"/>
      <c r="E164" s="165"/>
      <c r="F164" s="165"/>
      <c r="G164" s="361"/>
      <c r="H164" s="361"/>
      <c r="I164" s="361"/>
      <c r="J164" s="361"/>
      <c r="K164" s="361"/>
      <c r="L164" s="361"/>
      <c r="M164" s="361"/>
      <c r="N164" s="361"/>
    </row>
    <row r="165" spans="1:14">
      <c r="A165" s="360"/>
      <c r="B165" s="165"/>
      <c r="C165" s="165"/>
      <c r="D165" s="165"/>
      <c r="E165" s="165"/>
      <c r="F165" s="165"/>
      <c r="G165" s="361"/>
      <c r="H165" s="361"/>
      <c r="I165" s="361"/>
      <c r="J165" s="361"/>
      <c r="K165" s="361"/>
      <c r="L165" s="361"/>
      <c r="M165" s="361"/>
      <c r="N165" s="361"/>
    </row>
    <row r="166" spans="1:14">
      <c r="A166" s="360"/>
      <c r="B166" s="165"/>
      <c r="C166" s="165"/>
      <c r="D166" s="165"/>
      <c r="E166" s="165"/>
      <c r="F166" s="165"/>
      <c r="G166" s="361"/>
      <c r="H166" s="361"/>
      <c r="I166" s="361"/>
      <c r="J166" s="361"/>
      <c r="K166" s="361"/>
      <c r="L166" s="361"/>
      <c r="M166" s="361"/>
      <c r="N166" s="361"/>
    </row>
    <row r="167" spans="1:14">
      <c r="A167" s="360"/>
      <c r="B167" s="165"/>
      <c r="C167" s="165"/>
      <c r="D167" s="165"/>
      <c r="E167" s="165"/>
      <c r="F167" s="165"/>
      <c r="G167" s="361"/>
      <c r="H167" s="361"/>
      <c r="I167" s="361"/>
      <c r="J167" s="361"/>
      <c r="K167" s="361"/>
      <c r="L167" s="361"/>
      <c r="M167" s="361"/>
      <c r="N167" s="361"/>
    </row>
    <row r="168" spans="1:14">
      <c r="A168" s="360"/>
      <c r="B168" s="165"/>
      <c r="C168" s="165"/>
      <c r="D168" s="165"/>
      <c r="E168" s="165"/>
      <c r="F168" s="165"/>
      <c r="G168" s="361"/>
      <c r="H168" s="361"/>
      <c r="I168" s="361"/>
      <c r="J168" s="361"/>
      <c r="K168" s="361"/>
      <c r="L168" s="361"/>
      <c r="M168" s="361"/>
      <c r="N168" s="361"/>
    </row>
    <row r="169" spans="1:14">
      <c r="A169" s="360"/>
      <c r="B169" s="165"/>
      <c r="C169" s="165"/>
      <c r="D169" s="165"/>
      <c r="E169" s="165"/>
      <c r="F169" s="165"/>
      <c r="G169" s="361"/>
      <c r="H169" s="361"/>
      <c r="I169" s="361"/>
      <c r="J169" s="361"/>
      <c r="K169" s="361"/>
      <c r="L169" s="361"/>
      <c r="M169" s="361"/>
      <c r="N169" s="361"/>
    </row>
    <row r="170" spans="1:14">
      <c r="A170" s="360"/>
      <c r="B170" s="165"/>
      <c r="C170" s="165"/>
      <c r="D170" s="165"/>
      <c r="E170" s="165"/>
      <c r="F170" s="165"/>
      <c r="G170" s="361"/>
      <c r="H170" s="361"/>
      <c r="I170" s="361"/>
      <c r="J170" s="361"/>
      <c r="K170" s="361"/>
      <c r="L170" s="361"/>
      <c r="M170" s="361"/>
      <c r="N170" s="361"/>
    </row>
    <row r="171" spans="1:14">
      <c r="A171" s="360"/>
      <c r="B171" s="165"/>
      <c r="C171" s="165"/>
      <c r="D171" s="165"/>
      <c r="E171" s="165"/>
      <c r="F171" s="165"/>
      <c r="G171" s="361"/>
      <c r="H171" s="361"/>
      <c r="I171" s="361"/>
      <c r="J171" s="361"/>
      <c r="K171" s="361"/>
      <c r="L171" s="361"/>
      <c r="M171" s="361"/>
      <c r="N171" s="361"/>
    </row>
    <row r="172" spans="1:14">
      <c r="A172" s="360"/>
      <c r="B172" s="165"/>
      <c r="C172" s="165"/>
      <c r="D172" s="165"/>
      <c r="E172" s="165"/>
      <c r="F172" s="165"/>
      <c r="G172" s="361"/>
      <c r="H172" s="361"/>
      <c r="I172" s="361"/>
      <c r="J172" s="361"/>
      <c r="K172" s="361"/>
      <c r="L172" s="361"/>
      <c r="M172" s="361"/>
      <c r="N172" s="361"/>
    </row>
    <row r="173" spans="1:14">
      <c r="A173" s="360"/>
      <c r="B173" s="165"/>
      <c r="C173" s="165"/>
      <c r="D173" s="165"/>
      <c r="E173" s="165"/>
      <c r="F173" s="165"/>
      <c r="G173" s="361"/>
      <c r="H173" s="361"/>
      <c r="I173" s="361"/>
      <c r="J173" s="361"/>
      <c r="K173" s="361"/>
      <c r="L173" s="361"/>
      <c r="M173" s="361"/>
      <c r="N173" s="361"/>
    </row>
    <row r="174" spans="1:14">
      <c r="A174" s="360"/>
      <c r="B174" s="165"/>
      <c r="C174" s="165"/>
      <c r="D174" s="165"/>
      <c r="E174" s="165"/>
      <c r="F174" s="165"/>
      <c r="G174" s="361"/>
      <c r="H174" s="361"/>
      <c r="I174" s="361"/>
      <c r="J174" s="361"/>
      <c r="K174" s="361"/>
      <c r="L174" s="361"/>
      <c r="M174" s="361"/>
      <c r="N174" s="361"/>
    </row>
    <row r="175" spans="1:14">
      <c r="A175" s="360"/>
      <c r="B175" s="165"/>
      <c r="C175" s="165"/>
      <c r="D175" s="165"/>
      <c r="E175" s="165"/>
      <c r="F175" s="165"/>
      <c r="G175" s="361"/>
      <c r="H175" s="361"/>
      <c r="I175" s="361"/>
      <c r="J175" s="361"/>
      <c r="K175" s="361"/>
      <c r="L175" s="361"/>
      <c r="M175" s="361"/>
      <c r="N175" s="361"/>
    </row>
    <row r="176" spans="1:14">
      <c r="A176" s="360"/>
      <c r="B176" s="165"/>
      <c r="C176" s="165"/>
      <c r="D176" s="165"/>
      <c r="E176" s="165"/>
      <c r="F176" s="165"/>
      <c r="G176" s="361"/>
      <c r="H176" s="361"/>
      <c r="I176" s="361"/>
      <c r="J176" s="361"/>
      <c r="K176" s="361"/>
      <c r="L176" s="361"/>
      <c r="M176" s="361"/>
      <c r="N176" s="361"/>
    </row>
    <row r="177" spans="1:14">
      <c r="A177" s="360"/>
      <c r="B177" s="165"/>
      <c r="C177" s="165"/>
      <c r="D177" s="165"/>
      <c r="E177" s="165"/>
      <c r="F177" s="165"/>
      <c r="G177" s="361"/>
      <c r="H177" s="361"/>
      <c r="I177" s="361"/>
      <c r="J177" s="361"/>
      <c r="K177" s="361"/>
      <c r="L177" s="361"/>
      <c r="M177" s="361"/>
      <c r="N177" s="361"/>
    </row>
    <row r="178" spans="1:14">
      <c r="A178" s="360"/>
      <c r="B178" s="165"/>
      <c r="C178" s="165"/>
      <c r="D178" s="165"/>
      <c r="E178" s="165"/>
      <c r="F178" s="165"/>
      <c r="G178" s="361"/>
      <c r="H178" s="361"/>
      <c r="I178" s="361"/>
      <c r="J178" s="361"/>
      <c r="K178" s="361"/>
      <c r="L178" s="361"/>
      <c r="M178" s="361"/>
      <c r="N178" s="361"/>
    </row>
    <row r="179" spans="1:14">
      <c r="A179" s="360"/>
      <c r="B179" s="165"/>
      <c r="C179" s="165"/>
      <c r="D179" s="165"/>
      <c r="E179" s="165"/>
      <c r="F179" s="165"/>
      <c r="G179" s="361"/>
      <c r="H179" s="361"/>
      <c r="I179" s="361"/>
      <c r="J179" s="361"/>
      <c r="K179" s="361"/>
      <c r="L179" s="361"/>
      <c r="M179" s="361"/>
      <c r="N179" s="361"/>
    </row>
    <row r="180" spans="1:14">
      <c r="A180" s="360"/>
      <c r="B180" s="165"/>
      <c r="C180" s="165"/>
      <c r="D180" s="165"/>
      <c r="E180" s="165"/>
      <c r="F180" s="165"/>
      <c r="G180" s="361"/>
      <c r="H180" s="361"/>
      <c r="I180" s="361"/>
      <c r="J180" s="361"/>
      <c r="K180" s="361"/>
      <c r="L180" s="361"/>
      <c r="M180" s="361"/>
      <c r="N180" s="361"/>
    </row>
    <row r="181" spans="1:14">
      <c r="A181" s="360"/>
      <c r="B181" s="165"/>
      <c r="C181" s="165"/>
      <c r="D181" s="165"/>
      <c r="E181" s="165"/>
      <c r="F181" s="165"/>
      <c r="G181" s="361"/>
      <c r="H181" s="361"/>
      <c r="I181" s="361"/>
      <c r="J181" s="361"/>
      <c r="K181" s="361"/>
      <c r="L181" s="361"/>
      <c r="M181" s="361"/>
      <c r="N181" s="361"/>
    </row>
    <row r="182" spans="1:14">
      <c r="A182" s="360"/>
      <c r="B182" s="165"/>
      <c r="C182" s="165"/>
      <c r="D182" s="165"/>
      <c r="E182" s="165"/>
      <c r="F182" s="165"/>
      <c r="G182" s="361"/>
      <c r="H182" s="361"/>
      <c r="I182" s="361"/>
      <c r="J182" s="361"/>
      <c r="K182" s="361"/>
      <c r="L182" s="361"/>
      <c r="M182" s="361"/>
      <c r="N182" s="361"/>
    </row>
    <row r="183" spans="1:14">
      <c r="A183" s="360"/>
      <c r="B183" s="165"/>
      <c r="C183" s="165"/>
      <c r="D183" s="165"/>
      <c r="E183" s="165"/>
      <c r="F183" s="165"/>
      <c r="G183" s="361"/>
      <c r="H183" s="361"/>
      <c r="I183" s="361"/>
      <c r="J183" s="361"/>
      <c r="K183" s="361"/>
      <c r="L183" s="361"/>
      <c r="M183" s="361"/>
      <c r="N183" s="361"/>
    </row>
    <row r="184" spans="1:14">
      <c r="A184" s="360"/>
      <c r="B184" s="165"/>
      <c r="C184" s="165"/>
      <c r="D184" s="165"/>
      <c r="E184" s="165"/>
      <c r="F184" s="165"/>
      <c r="G184" s="361"/>
      <c r="H184" s="361"/>
      <c r="I184" s="361"/>
      <c r="J184" s="361"/>
      <c r="K184" s="361"/>
      <c r="L184" s="361"/>
      <c r="M184" s="361"/>
      <c r="N184" s="361"/>
    </row>
    <row r="185" spans="1:14">
      <c r="A185" s="360"/>
      <c r="B185" s="165"/>
      <c r="C185" s="165"/>
      <c r="D185" s="165"/>
      <c r="E185" s="165"/>
      <c r="F185" s="165"/>
      <c r="G185" s="361"/>
      <c r="H185" s="361"/>
      <c r="I185" s="361"/>
      <c r="J185" s="361"/>
      <c r="K185" s="361"/>
      <c r="L185" s="361"/>
      <c r="M185" s="361"/>
      <c r="N185" s="361"/>
    </row>
    <row r="186" spans="1:14">
      <c r="A186" s="360"/>
      <c r="B186" s="165"/>
      <c r="C186" s="165"/>
      <c r="D186" s="165"/>
      <c r="E186" s="165"/>
      <c r="F186" s="165"/>
      <c r="G186" s="361"/>
      <c r="H186" s="361"/>
      <c r="I186" s="361"/>
      <c r="J186" s="361"/>
      <c r="K186" s="361"/>
      <c r="L186" s="361"/>
      <c r="M186" s="361"/>
      <c r="N186" s="361"/>
    </row>
    <row r="187" spans="1:14">
      <c r="A187" s="360"/>
      <c r="B187" s="165"/>
      <c r="C187" s="165"/>
      <c r="D187" s="165"/>
      <c r="E187" s="165"/>
      <c r="F187" s="165"/>
      <c r="G187" s="361"/>
      <c r="H187" s="361"/>
      <c r="I187" s="361"/>
      <c r="J187" s="361"/>
      <c r="K187" s="361"/>
      <c r="L187" s="361"/>
      <c r="M187" s="361"/>
      <c r="N187" s="361"/>
    </row>
    <row r="188" spans="1:14">
      <c r="A188" s="360"/>
      <c r="B188" s="165"/>
      <c r="C188" s="165"/>
      <c r="D188" s="165"/>
      <c r="E188" s="165"/>
      <c r="F188" s="165"/>
      <c r="G188" s="361"/>
      <c r="H188" s="361"/>
      <c r="I188" s="361"/>
      <c r="J188" s="361"/>
      <c r="K188" s="361"/>
      <c r="L188" s="361"/>
      <c r="M188" s="361"/>
      <c r="N188" s="361"/>
    </row>
    <row r="189" spans="1:14">
      <c r="A189" s="360"/>
      <c r="B189" s="165"/>
      <c r="C189" s="165"/>
      <c r="D189" s="165"/>
      <c r="E189" s="165"/>
      <c r="F189" s="165"/>
      <c r="G189" s="361"/>
      <c r="H189" s="361"/>
      <c r="I189" s="361"/>
      <c r="J189" s="361"/>
      <c r="K189" s="361"/>
      <c r="L189" s="361"/>
      <c r="M189" s="361"/>
      <c r="N189" s="361"/>
    </row>
    <row r="190" spans="1:14">
      <c r="A190" s="360"/>
      <c r="B190" s="165"/>
      <c r="C190" s="165"/>
      <c r="D190" s="165"/>
      <c r="E190" s="165"/>
      <c r="F190" s="165"/>
      <c r="G190" s="361"/>
      <c r="H190" s="361"/>
      <c r="I190" s="361"/>
      <c r="J190" s="361"/>
      <c r="K190" s="361"/>
      <c r="L190" s="361"/>
      <c r="M190" s="361"/>
      <c r="N190" s="361"/>
    </row>
    <row r="191" spans="1:14">
      <c r="A191" s="360"/>
      <c r="B191" s="165"/>
      <c r="C191" s="165"/>
      <c r="D191" s="165"/>
      <c r="E191" s="165"/>
      <c r="F191" s="165"/>
      <c r="G191" s="361"/>
      <c r="H191" s="361"/>
      <c r="I191" s="361"/>
      <c r="J191" s="361"/>
      <c r="K191" s="361"/>
      <c r="L191" s="361"/>
      <c r="M191" s="361"/>
      <c r="N191" s="361"/>
    </row>
    <row r="192" spans="1:14">
      <c r="A192" s="360"/>
      <c r="B192" s="165"/>
      <c r="C192" s="165"/>
      <c r="D192" s="165"/>
      <c r="E192" s="165"/>
      <c r="F192" s="165"/>
      <c r="G192" s="361"/>
      <c r="H192" s="361"/>
      <c r="I192" s="361"/>
      <c r="J192" s="361"/>
      <c r="K192" s="361"/>
      <c r="L192" s="361"/>
      <c r="M192" s="361"/>
      <c r="N192" s="361"/>
    </row>
    <row r="193" spans="1:14">
      <c r="A193" s="360"/>
      <c r="B193" s="165"/>
      <c r="C193" s="165"/>
      <c r="D193" s="165"/>
      <c r="E193" s="165"/>
      <c r="F193" s="165"/>
      <c r="G193" s="361"/>
      <c r="H193" s="361"/>
      <c r="I193" s="361"/>
      <c r="J193" s="361"/>
      <c r="K193" s="361"/>
      <c r="L193" s="361"/>
      <c r="M193" s="361"/>
      <c r="N193" s="361"/>
    </row>
    <row r="194" spans="1:14">
      <c r="A194" s="360"/>
      <c r="B194" s="165"/>
      <c r="C194" s="165"/>
      <c r="D194" s="165"/>
      <c r="E194" s="165"/>
      <c r="F194" s="165"/>
      <c r="G194" s="361"/>
      <c r="H194" s="361"/>
      <c r="I194" s="361"/>
      <c r="J194" s="361"/>
      <c r="K194" s="361"/>
      <c r="L194" s="361"/>
      <c r="M194" s="361"/>
      <c r="N194" s="361"/>
    </row>
    <row r="195" spans="1:14">
      <c r="A195" s="360"/>
      <c r="B195" s="165"/>
      <c r="C195" s="165"/>
      <c r="D195" s="165"/>
      <c r="E195" s="165"/>
      <c r="F195" s="165"/>
      <c r="G195" s="361"/>
      <c r="H195" s="361"/>
      <c r="I195" s="361"/>
      <c r="J195" s="361"/>
      <c r="K195" s="361"/>
      <c r="L195" s="361"/>
      <c r="M195" s="361"/>
      <c r="N195" s="361"/>
    </row>
    <row r="196" spans="1:14">
      <c r="A196" s="360"/>
      <c r="B196" s="165"/>
      <c r="C196" s="165"/>
      <c r="D196" s="165"/>
      <c r="E196" s="165"/>
      <c r="F196" s="165"/>
      <c r="G196" s="361"/>
      <c r="H196" s="361"/>
      <c r="I196" s="361"/>
      <c r="J196" s="361"/>
      <c r="K196" s="361"/>
      <c r="L196" s="361"/>
      <c r="M196" s="361"/>
      <c r="N196" s="361"/>
    </row>
    <row r="197" spans="1:14">
      <c r="A197" s="360"/>
      <c r="B197" s="165"/>
      <c r="C197" s="165"/>
      <c r="D197" s="165"/>
      <c r="E197" s="165"/>
      <c r="F197" s="165"/>
      <c r="G197" s="361"/>
      <c r="H197" s="361"/>
      <c r="I197" s="361"/>
      <c r="J197" s="361"/>
      <c r="K197" s="361"/>
      <c r="L197" s="361"/>
      <c r="M197" s="361"/>
      <c r="N197" s="361"/>
    </row>
    <row r="198" spans="1:14">
      <c r="A198" s="360"/>
      <c r="B198" s="165"/>
      <c r="C198" s="165"/>
      <c r="D198" s="165"/>
      <c r="E198" s="165"/>
      <c r="F198" s="165"/>
      <c r="G198" s="361"/>
      <c r="H198" s="361"/>
      <c r="I198" s="361"/>
      <c r="J198" s="361"/>
      <c r="K198" s="361"/>
      <c r="L198" s="361"/>
      <c r="M198" s="361"/>
      <c r="N198" s="361"/>
    </row>
    <row r="199" spans="1:14">
      <c r="A199" s="360"/>
      <c r="B199" s="165"/>
      <c r="C199" s="165"/>
      <c r="D199" s="165"/>
      <c r="E199" s="165"/>
      <c r="F199" s="165"/>
      <c r="G199" s="361"/>
      <c r="H199" s="361"/>
      <c r="I199" s="361"/>
      <c r="J199" s="361"/>
      <c r="K199" s="361"/>
      <c r="L199" s="361"/>
      <c r="M199" s="361"/>
      <c r="N199" s="361"/>
    </row>
    <row r="200" spans="1:14">
      <c r="A200" s="360"/>
      <c r="B200" s="165"/>
      <c r="C200" s="165"/>
      <c r="D200" s="165"/>
      <c r="E200" s="165"/>
      <c r="F200" s="165"/>
      <c r="G200" s="361"/>
      <c r="H200" s="361"/>
      <c r="I200" s="361"/>
      <c r="J200" s="361"/>
      <c r="K200" s="361"/>
      <c r="L200" s="361"/>
      <c r="M200" s="361"/>
      <c r="N200" s="361"/>
    </row>
    <row r="201" spans="1:14">
      <c r="A201" s="360"/>
      <c r="B201" s="165"/>
      <c r="C201" s="165"/>
      <c r="D201" s="165"/>
      <c r="E201" s="165"/>
      <c r="F201" s="165"/>
      <c r="G201" s="361"/>
      <c r="H201" s="361"/>
      <c r="I201" s="361"/>
      <c r="J201" s="361"/>
      <c r="K201" s="361"/>
      <c r="L201" s="361"/>
      <c r="M201" s="361"/>
      <c r="N201" s="361"/>
    </row>
    <row r="202" spans="1:14">
      <c r="A202" s="360"/>
      <c r="B202" s="165"/>
      <c r="C202" s="165"/>
      <c r="D202" s="165"/>
      <c r="E202" s="165"/>
      <c r="F202" s="165"/>
      <c r="G202" s="361"/>
      <c r="H202" s="361"/>
      <c r="I202" s="361"/>
      <c r="J202" s="361"/>
      <c r="K202" s="361"/>
      <c r="L202" s="361"/>
      <c r="M202" s="361"/>
      <c r="N202" s="361"/>
    </row>
    <row r="203" spans="1:14">
      <c r="A203" s="360"/>
      <c r="B203" s="165"/>
      <c r="C203" s="165"/>
      <c r="D203" s="165"/>
      <c r="E203" s="165"/>
      <c r="F203" s="165"/>
      <c r="G203" s="361"/>
      <c r="H203" s="361"/>
      <c r="I203" s="361"/>
      <c r="J203" s="361"/>
      <c r="K203" s="361"/>
      <c r="L203" s="361"/>
      <c r="M203" s="361"/>
      <c r="N203" s="361"/>
    </row>
    <row r="204" spans="1:14">
      <c r="A204" s="360"/>
      <c r="B204" s="165"/>
      <c r="C204" s="165"/>
      <c r="D204" s="165"/>
      <c r="E204" s="165"/>
      <c r="F204" s="165"/>
      <c r="G204" s="361"/>
      <c r="H204" s="361"/>
      <c r="I204" s="361"/>
      <c r="J204" s="361"/>
      <c r="K204" s="361"/>
      <c r="L204" s="361"/>
      <c r="M204" s="361"/>
      <c r="N204" s="361"/>
    </row>
    <row r="205" spans="1:14">
      <c r="A205" s="360"/>
      <c r="B205" s="165"/>
      <c r="C205" s="165"/>
      <c r="D205" s="165"/>
      <c r="E205" s="165"/>
      <c r="F205" s="165"/>
      <c r="G205" s="361"/>
      <c r="H205" s="361"/>
      <c r="I205" s="361"/>
      <c r="J205" s="361"/>
      <c r="K205" s="361"/>
      <c r="L205" s="361"/>
      <c r="M205" s="361"/>
      <c r="N205" s="361"/>
    </row>
    <row r="206" spans="1:14">
      <c r="A206" s="360"/>
      <c r="B206" s="165"/>
      <c r="C206" s="165"/>
      <c r="D206" s="165"/>
      <c r="E206" s="165"/>
      <c r="F206" s="165"/>
      <c r="G206" s="361"/>
      <c r="H206" s="361"/>
      <c r="I206" s="361"/>
      <c r="J206" s="361"/>
      <c r="K206" s="361"/>
      <c r="L206" s="361"/>
      <c r="M206" s="361"/>
      <c r="N206" s="361"/>
    </row>
    <row r="207" spans="1:14">
      <c r="A207" s="360"/>
      <c r="B207" s="165"/>
      <c r="C207" s="165"/>
      <c r="D207" s="165"/>
      <c r="E207" s="165"/>
      <c r="F207" s="165"/>
      <c r="G207" s="361"/>
      <c r="H207" s="361"/>
      <c r="I207" s="361"/>
      <c r="J207" s="361"/>
      <c r="K207" s="361"/>
      <c r="L207" s="361"/>
      <c r="M207" s="361"/>
      <c r="N207" s="361"/>
    </row>
    <row r="208" spans="1:14">
      <c r="A208" s="360"/>
      <c r="B208" s="165"/>
      <c r="C208" s="165"/>
      <c r="D208" s="165"/>
      <c r="E208" s="165"/>
      <c r="F208" s="165"/>
      <c r="G208" s="361"/>
      <c r="H208" s="361"/>
      <c r="I208" s="361"/>
      <c r="J208" s="361"/>
      <c r="K208" s="361"/>
      <c r="L208" s="361"/>
      <c r="M208" s="361"/>
      <c r="N208" s="361"/>
    </row>
    <row r="209" spans="1:14">
      <c r="A209" s="360"/>
      <c r="B209" s="165"/>
      <c r="C209" s="165"/>
      <c r="D209" s="165"/>
      <c r="E209" s="165"/>
      <c r="F209" s="165"/>
      <c r="G209" s="361"/>
      <c r="H209" s="361"/>
      <c r="I209" s="361"/>
      <c r="J209" s="361"/>
      <c r="K209" s="361"/>
      <c r="L209" s="361"/>
      <c r="M209" s="361"/>
      <c r="N209" s="361"/>
    </row>
    <row r="210" spans="1:14">
      <c r="A210" s="360"/>
      <c r="B210" s="165"/>
      <c r="C210" s="165"/>
      <c r="D210" s="165"/>
      <c r="E210" s="165"/>
      <c r="F210" s="165"/>
      <c r="G210" s="361"/>
      <c r="H210" s="361"/>
      <c r="I210" s="361"/>
      <c r="J210" s="361"/>
      <c r="K210" s="361"/>
      <c r="L210" s="361"/>
      <c r="M210" s="361"/>
      <c r="N210" s="361"/>
    </row>
    <row r="211" spans="1:14">
      <c r="A211" s="360"/>
      <c r="B211" s="165"/>
      <c r="C211" s="165"/>
      <c r="D211" s="165"/>
      <c r="E211" s="165"/>
      <c r="F211" s="165"/>
      <c r="G211" s="361"/>
      <c r="H211" s="361"/>
      <c r="I211" s="361"/>
      <c r="J211" s="361"/>
      <c r="K211" s="361"/>
      <c r="L211" s="361"/>
      <c r="M211" s="361"/>
      <c r="N211" s="361"/>
    </row>
    <row r="212" spans="1:14">
      <c r="A212" s="360"/>
      <c r="B212" s="165"/>
      <c r="C212" s="165"/>
      <c r="D212" s="165"/>
      <c r="E212" s="165"/>
      <c r="F212" s="165"/>
      <c r="G212" s="361"/>
      <c r="H212" s="361"/>
      <c r="I212" s="361"/>
      <c r="J212" s="361"/>
      <c r="K212" s="361"/>
      <c r="L212" s="361"/>
      <c r="M212" s="361"/>
      <c r="N212" s="361"/>
    </row>
    <row r="213" spans="1:14">
      <c r="A213" s="360"/>
      <c r="B213" s="165"/>
      <c r="C213" s="165"/>
      <c r="D213" s="165"/>
      <c r="E213" s="165"/>
      <c r="F213" s="165"/>
      <c r="G213" s="361"/>
      <c r="H213" s="361"/>
      <c r="I213" s="361"/>
      <c r="J213" s="361"/>
      <c r="K213" s="361"/>
      <c r="L213" s="361"/>
      <c r="M213" s="361"/>
      <c r="N213" s="361"/>
    </row>
    <row r="214" spans="1:14">
      <c r="A214" s="360"/>
      <c r="B214" s="165"/>
      <c r="C214" s="165"/>
      <c r="D214" s="165"/>
      <c r="E214" s="165"/>
      <c r="F214" s="165"/>
      <c r="G214" s="361"/>
      <c r="H214" s="361"/>
      <c r="I214" s="361"/>
      <c r="J214" s="361"/>
      <c r="K214" s="361"/>
      <c r="L214" s="361"/>
      <c r="M214" s="361"/>
      <c r="N214" s="361"/>
    </row>
    <row r="215" spans="1:14">
      <c r="A215" s="360"/>
      <c r="B215" s="165"/>
      <c r="C215" s="165"/>
      <c r="D215" s="165"/>
      <c r="E215" s="165"/>
      <c r="F215" s="165"/>
      <c r="G215" s="361"/>
      <c r="H215" s="361"/>
      <c r="I215" s="361"/>
      <c r="J215" s="361"/>
      <c r="K215" s="361"/>
      <c r="L215" s="361"/>
      <c r="M215" s="361"/>
      <c r="N215" s="361"/>
    </row>
    <row r="216" spans="1:14">
      <c r="A216" s="360"/>
      <c r="B216" s="165"/>
      <c r="C216" s="165"/>
      <c r="D216" s="165"/>
      <c r="E216" s="165"/>
      <c r="F216" s="165"/>
      <c r="G216" s="361"/>
      <c r="H216" s="361"/>
      <c r="I216" s="361"/>
      <c r="J216" s="361"/>
      <c r="K216" s="361"/>
      <c r="L216" s="361"/>
      <c r="M216" s="361"/>
      <c r="N216" s="361"/>
    </row>
    <row r="217" spans="1:14">
      <c r="A217" s="360"/>
      <c r="B217" s="165"/>
      <c r="C217" s="165"/>
      <c r="D217" s="165"/>
      <c r="E217" s="165"/>
      <c r="F217" s="165"/>
      <c r="G217" s="361"/>
      <c r="H217" s="361"/>
      <c r="I217" s="361"/>
      <c r="J217" s="361"/>
      <c r="K217" s="361"/>
      <c r="L217" s="361"/>
      <c r="M217" s="361"/>
      <c r="N217" s="361"/>
    </row>
    <row r="218" spans="1:14">
      <c r="A218" s="360"/>
      <c r="B218" s="165"/>
      <c r="C218" s="165"/>
      <c r="D218" s="165"/>
      <c r="E218" s="165"/>
      <c r="F218" s="165"/>
      <c r="G218" s="361"/>
      <c r="H218" s="361"/>
      <c r="I218" s="361"/>
      <c r="J218" s="361"/>
      <c r="K218" s="361"/>
      <c r="L218" s="361"/>
      <c r="M218" s="361"/>
      <c r="N218" s="361"/>
    </row>
    <row r="219" spans="1:14">
      <c r="A219" s="360"/>
      <c r="B219" s="165"/>
      <c r="C219" s="165"/>
      <c r="D219" s="165"/>
      <c r="E219" s="165"/>
      <c r="F219" s="165"/>
      <c r="G219" s="361"/>
      <c r="H219" s="361"/>
      <c r="I219" s="361"/>
      <c r="J219" s="361"/>
      <c r="K219" s="361"/>
      <c r="L219" s="361"/>
      <c r="M219" s="361"/>
      <c r="N219" s="361"/>
    </row>
    <row r="220" spans="1:14">
      <c r="A220" s="360"/>
      <c r="B220" s="165"/>
      <c r="C220" s="165"/>
      <c r="D220" s="165"/>
      <c r="E220" s="165"/>
      <c r="F220" s="165"/>
      <c r="G220" s="361"/>
      <c r="H220" s="361"/>
      <c r="I220" s="361"/>
      <c r="J220" s="361"/>
      <c r="K220" s="361"/>
      <c r="L220" s="361"/>
      <c r="M220" s="361"/>
      <c r="N220" s="361"/>
    </row>
    <row r="221" spans="1:14">
      <c r="A221" s="360"/>
      <c r="B221" s="165"/>
      <c r="C221" s="165"/>
      <c r="D221" s="165"/>
      <c r="E221" s="165"/>
      <c r="F221" s="165"/>
      <c r="G221" s="361"/>
      <c r="H221" s="361"/>
      <c r="I221" s="361"/>
      <c r="J221" s="361"/>
      <c r="K221" s="361"/>
      <c r="L221" s="361"/>
      <c r="M221" s="361"/>
      <c r="N221" s="361"/>
    </row>
    <row r="222" spans="1:14">
      <c r="A222" s="360"/>
      <c r="B222" s="165"/>
      <c r="C222" s="165"/>
      <c r="D222" s="165"/>
      <c r="E222" s="165"/>
      <c r="F222" s="165"/>
      <c r="G222" s="361"/>
      <c r="H222" s="361"/>
      <c r="I222" s="361"/>
      <c r="J222" s="361"/>
      <c r="K222" s="361"/>
      <c r="L222" s="361"/>
      <c r="M222" s="361"/>
      <c r="N222" s="361"/>
    </row>
    <row r="223" spans="1:14">
      <c r="A223" s="360"/>
      <c r="B223" s="165"/>
      <c r="C223" s="165"/>
      <c r="D223" s="165"/>
      <c r="E223" s="165"/>
      <c r="F223" s="165"/>
      <c r="G223" s="361"/>
      <c r="H223" s="361"/>
      <c r="I223" s="361"/>
      <c r="J223" s="361"/>
      <c r="K223" s="361"/>
      <c r="L223" s="361"/>
      <c r="M223" s="361"/>
      <c r="N223" s="361"/>
    </row>
    <row r="224" spans="1:14">
      <c r="A224" s="360"/>
      <c r="B224" s="165"/>
      <c r="C224" s="165"/>
      <c r="D224" s="165"/>
      <c r="E224" s="165"/>
      <c r="F224" s="165"/>
      <c r="G224" s="361"/>
      <c r="H224" s="361"/>
      <c r="I224" s="361"/>
      <c r="J224" s="361"/>
      <c r="K224" s="361"/>
      <c r="L224" s="361"/>
      <c r="M224" s="361"/>
      <c r="N224" s="361"/>
    </row>
    <row r="225" spans="1:14">
      <c r="A225" s="360"/>
      <c r="B225" s="165"/>
      <c r="C225" s="165"/>
      <c r="D225" s="165"/>
      <c r="E225" s="165"/>
      <c r="F225" s="165"/>
      <c r="G225" s="361"/>
      <c r="H225" s="361"/>
      <c r="I225" s="361"/>
      <c r="J225" s="361"/>
      <c r="K225" s="361"/>
      <c r="L225" s="361"/>
      <c r="M225" s="361"/>
      <c r="N225" s="361"/>
    </row>
    <row r="226" spans="1:14">
      <c r="A226" s="360"/>
      <c r="B226" s="165"/>
      <c r="C226" s="165"/>
      <c r="D226" s="165"/>
      <c r="E226" s="165"/>
      <c r="F226" s="165"/>
      <c r="G226" s="361"/>
      <c r="H226" s="361"/>
      <c r="I226" s="361"/>
      <c r="J226" s="361"/>
      <c r="K226" s="361"/>
      <c r="L226" s="361"/>
      <c r="M226" s="361"/>
      <c r="N226" s="361"/>
    </row>
    <row r="227" spans="1:14">
      <c r="A227" s="360"/>
      <c r="B227" s="165"/>
      <c r="C227" s="165"/>
      <c r="D227" s="165"/>
      <c r="E227" s="165"/>
      <c r="F227" s="165"/>
      <c r="G227" s="361"/>
      <c r="H227" s="361"/>
      <c r="I227" s="361"/>
      <c r="J227" s="361"/>
      <c r="K227" s="361"/>
      <c r="L227" s="361"/>
      <c r="M227" s="361"/>
      <c r="N227" s="361"/>
    </row>
    <row r="228" spans="1:14">
      <c r="A228" s="360"/>
      <c r="B228" s="165"/>
      <c r="C228" s="165"/>
      <c r="D228" s="165"/>
      <c r="E228" s="165"/>
      <c r="F228" s="165"/>
      <c r="G228" s="361"/>
      <c r="H228" s="361"/>
      <c r="I228" s="361"/>
      <c r="J228" s="361"/>
      <c r="K228" s="361"/>
      <c r="L228" s="361"/>
      <c r="M228" s="361"/>
      <c r="N228" s="361"/>
    </row>
    <row r="229" spans="1:14">
      <c r="A229" s="360"/>
      <c r="B229" s="165"/>
      <c r="C229" s="165"/>
      <c r="D229" s="165"/>
      <c r="E229" s="165"/>
      <c r="F229" s="165"/>
      <c r="G229" s="361"/>
      <c r="H229" s="361"/>
      <c r="I229" s="361"/>
      <c r="J229" s="361"/>
      <c r="K229" s="361"/>
      <c r="L229" s="361"/>
      <c r="M229" s="361"/>
      <c r="N229" s="361"/>
    </row>
    <row r="230" spans="1:14">
      <c r="A230" s="360"/>
      <c r="B230" s="165"/>
      <c r="C230" s="165"/>
      <c r="D230" s="165"/>
      <c r="E230" s="165"/>
      <c r="F230" s="165"/>
      <c r="G230" s="361"/>
      <c r="H230" s="361"/>
      <c r="I230" s="361"/>
      <c r="J230" s="361"/>
      <c r="K230" s="361"/>
      <c r="L230" s="361"/>
      <c r="M230" s="361"/>
      <c r="N230" s="361"/>
    </row>
    <row r="231" spans="1:14">
      <c r="A231" s="360"/>
      <c r="B231" s="165"/>
      <c r="C231" s="165"/>
      <c r="D231" s="165"/>
      <c r="E231" s="165"/>
      <c r="F231" s="165"/>
      <c r="G231" s="361"/>
      <c r="H231" s="361"/>
      <c r="I231" s="361"/>
      <c r="J231" s="361"/>
      <c r="K231" s="361"/>
      <c r="L231" s="361"/>
      <c r="M231" s="361"/>
      <c r="N231" s="361"/>
    </row>
    <row r="232" spans="1:14">
      <c r="A232" s="360"/>
      <c r="B232" s="165"/>
      <c r="C232" s="165"/>
      <c r="D232" s="165"/>
      <c r="E232" s="165"/>
      <c r="F232" s="165"/>
      <c r="G232" s="361"/>
      <c r="H232" s="361"/>
      <c r="I232" s="361"/>
      <c r="J232" s="361"/>
      <c r="K232" s="361"/>
      <c r="L232" s="361"/>
      <c r="M232" s="361"/>
      <c r="N232" s="361"/>
    </row>
    <row r="233" spans="1:14">
      <c r="A233" s="360"/>
      <c r="B233" s="165"/>
      <c r="C233" s="165"/>
      <c r="D233" s="165"/>
      <c r="E233" s="165"/>
      <c r="F233" s="165"/>
      <c r="G233" s="361"/>
      <c r="H233" s="361"/>
      <c r="I233" s="361"/>
      <c r="J233" s="361"/>
      <c r="K233" s="361"/>
      <c r="L233" s="361"/>
      <c r="M233" s="361"/>
      <c r="N233" s="361"/>
    </row>
    <row r="234" spans="1:14">
      <c r="A234" s="360"/>
      <c r="B234" s="165"/>
      <c r="C234" s="165"/>
      <c r="D234" s="165"/>
      <c r="E234" s="165"/>
      <c r="F234" s="165"/>
      <c r="G234" s="361"/>
      <c r="H234" s="361"/>
      <c r="I234" s="361"/>
      <c r="J234" s="361"/>
      <c r="K234" s="361"/>
      <c r="L234" s="361"/>
      <c r="M234" s="361"/>
      <c r="N234" s="361"/>
    </row>
    <row r="235" spans="1:14">
      <c r="A235" s="360"/>
      <c r="B235" s="165"/>
      <c r="C235" s="165"/>
      <c r="D235" s="165"/>
      <c r="E235" s="165"/>
      <c r="F235" s="165"/>
      <c r="G235" s="361"/>
      <c r="H235" s="361"/>
      <c r="I235" s="361"/>
      <c r="J235" s="361"/>
      <c r="K235" s="361"/>
      <c r="L235" s="361"/>
      <c r="M235" s="361"/>
      <c r="N235" s="361"/>
    </row>
    <row r="236" spans="1:14">
      <c r="A236" s="360"/>
      <c r="B236" s="165"/>
      <c r="C236" s="165"/>
      <c r="D236" s="165"/>
      <c r="E236" s="165"/>
      <c r="F236" s="165"/>
      <c r="G236" s="361"/>
      <c r="H236" s="361"/>
      <c r="I236" s="361"/>
      <c r="J236" s="361"/>
      <c r="K236" s="361"/>
      <c r="L236" s="361"/>
      <c r="M236" s="361"/>
      <c r="N236" s="361"/>
    </row>
    <row r="237" spans="1:14">
      <c r="A237" s="360"/>
      <c r="B237" s="165"/>
      <c r="C237" s="165"/>
      <c r="D237" s="165"/>
      <c r="E237" s="165"/>
      <c r="F237" s="165"/>
      <c r="G237" s="361"/>
      <c r="H237" s="361"/>
      <c r="I237" s="361"/>
      <c r="J237" s="361"/>
      <c r="K237" s="361"/>
      <c r="L237" s="361"/>
      <c r="M237" s="361"/>
      <c r="N237" s="361"/>
    </row>
    <row r="238" spans="1:14">
      <c r="A238" s="360"/>
      <c r="B238" s="165"/>
      <c r="C238" s="165"/>
      <c r="D238" s="165"/>
      <c r="E238" s="165"/>
      <c r="F238" s="165"/>
      <c r="G238" s="361"/>
      <c r="H238" s="361"/>
      <c r="I238" s="361"/>
      <c r="J238" s="361"/>
      <c r="K238" s="361"/>
      <c r="L238" s="361"/>
      <c r="M238" s="361"/>
      <c r="N238" s="361"/>
    </row>
    <row r="239" spans="1:14">
      <c r="A239" s="360"/>
      <c r="B239" s="165"/>
      <c r="C239" s="165"/>
      <c r="D239" s="165"/>
      <c r="E239" s="165"/>
      <c r="F239" s="165"/>
      <c r="G239" s="361"/>
      <c r="H239" s="361"/>
      <c r="I239" s="361"/>
      <c r="J239" s="361"/>
      <c r="K239" s="361"/>
      <c r="L239" s="361"/>
      <c r="M239" s="361"/>
      <c r="N239" s="361"/>
    </row>
    <row r="240" spans="1:14">
      <c r="A240" s="360"/>
      <c r="B240" s="165"/>
      <c r="C240" s="165"/>
      <c r="D240" s="165"/>
      <c r="E240" s="165"/>
      <c r="F240" s="165"/>
      <c r="G240" s="361"/>
      <c r="H240" s="361"/>
      <c r="I240" s="361"/>
      <c r="J240" s="361"/>
      <c r="K240" s="361"/>
      <c r="L240" s="361"/>
      <c r="M240" s="361"/>
      <c r="N240" s="361"/>
    </row>
    <row r="241" spans="1:14">
      <c r="A241" s="360"/>
      <c r="B241" s="165"/>
      <c r="C241" s="165"/>
      <c r="D241" s="165"/>
      <c r="E241" s="165"/>
      <c r="F241" s="165"/>
      <c r="G241" s="361"/>
      <c r="H241" s="361"/>
      <c r="I241" s="361"/>
      <c r="J241" s="361"/>
      <c r="K241" s="361"/>
      <c r="L241" s="361"/>
      <c r="M241" s="361"/>
      <c r="N241" s="361"/>
    </row>
    <row r="242" spans="1:14">
      <c r="A242" s="360"/>
      <c r="B242" s="165"/>
      <c r="C242" s="165"/>
      <c r="D242" s="165"/>
      <c r="E242" s="165"/>
      <c r="F242" s="165"/>
      <c r="G242" s="361"/>
      <c r="H242" s="361"/>
      <c r="I242" s="361"/>
      <c r="J242" s="361"/>
      <c r="K242" s="361"/>
      <c r="L242" s="361"/>
      <c r="M242" s="361"/>
      <c r="N242" s="361"/>
    </row>
    <row r="243" spans="1:14">
      <c r="A243" s="360"/>
      <c r="B243" s="165"/>
      <c r="C243" s="165"/>
      <c r="D243" s="165"/>
      <c r="E243" s="165"/>
      <c r="F243" s="165"/>
      <c r="G243" s="361"/>
      <c r="H243" s="361"/>
      <c r="I243" s="361"/>
      <c r="J243" s="361"/>
      <c r="K243" s="361"/>
      <c r="L243" s="361"/>
      <c r="M243" s="361"/>
      <c r="N243" s="361"/>
    </row>
    <row r="244" spans="1:14">
      <c r="A244" s="360"/>
      <c r="B244" s="165"/>
      <c r="C244" s="165"/>
      <c r="D244" s="165"/>
      <c r="E244" s="165"/>
      <c r="F244" s="165"/>
      <c r="G244" s="361"/>
      <c r="H244" s="361"/>
      <c r="I244" s="361"/>
      <c r="J244" s="361"/>
      <c r="K244" s="361"/>
      <c r="L244" s="361"/>
      <c r="M244" s="361"/>
      <c r="N244" s="361"/>
    </row>
    <row r="245" spans="1:14">
      <c r="A245" s="360"/>
      <c r="B245" s="165"/>
      <c r="C245" s="165"/>
      <c r="D245" s="165"/>
      <c r="E245" s="165"/>
      <c r="F245" s="165"/>
      <c r="G245" s="361"/>
      <c r="H245" s="361"/>
      <c r="I245" s="361"/>
      <c r="J245" s="361"/>
      <c r="K245" s="361"/>
      <c r="L245" s="361"/>
      <c r="M245" s="361"/>
      <c r="N245" s="361"/>
    </row>
    <row r="246" spans="1:14">
      <c r="A246" s="360"/>
      <c r="B246" s="165"/>
      <c r="C246" s="165"/>
      <c r="D246" s="165"/>
      <c r="E246" s="165"/>
      <c r="F246" s="165"/>
      <c r="G246" s="361"/>
      <c r="H246" s="361"/>
      <c r="I246" s="361"/>
      <c r="J246" s="361"/>
      <c r="K246" s="361"/>
      <c r="L246" s="361"/>
      <c r="M246" s="361"/>
      <c r="N246" s="361"/>
    </row>
    <row r="247" spans="1:14">
      <c r="A247" s="360"/>
      <c r="B247" s="165"/>
      <c r="C247" s="165"/>
      <c r="D247" s="165"/>
      <c r="E247" s="165"/>
      <c r="F247" s="165"/>
      <c r="G247" s="361"/>
      <c r="H247" s="361"/>
      <c r="I247" s="361"/>
      <c r="J247" s="361"/>
      <c r="K247" s="361"/>
      <c r="L247" s="361"/>
      <c r="M247" s="361"/>
      <c r="N247" s="361"/>
    </row>
    <row r="248" spans="1:14">
      <c r="A248" s="360"/>
      <c r="B248" s="165"/>
      <c r="C248" s="165"/>
      <c r="D248" s="165"/>
      <c r="E248" s="165"/>
      <c r="F248" s="165"/>
      <c r="G248" s="361"/>
      <c r="H248" s="361"/>
      <c r="I248" s="361"/>
      <c r="J248" s="361"/>
      <c r="K248" s="361"/>
      <c r="L248" s="361"/>
      <c r="M248" s="361"/>
      <c r="N248" s="361"/>
    </row>
    <row r="249" spans="1:14">
      <c r="A249" s="360"/>
      <c r="B249" s="165"/>
      <c r="C249" s="165"/>
      <c r="D249" s="165"/>
      <c r="E249" s="165"/>
      <c r="F249" s="165"/>
      <c r="G249" s="361"/>
      <c r="H249" s="361"/>
      <c r="I249" s="361"/>
      <c r="J249" s="361"/>
      <c r="K249" s="361"/>
      <c r="L249" s="361"/>
      <c r="M249" s="361"/>
      <c r="N249" s="361"/>
    </row>
    <row r="250" spans="1:14">
      <c r="A250" s="360"/>
      <c r="B250" s="165"/>
      <c r="C250" s="165"/>
      <c r="D250" s="165"/>
      <c r="E250" s="165"/>
      <c r="F250" s="165"/>
      <c r="G250" s="361"/>
      <c r="H250" s="361"/>
      <c r="I250" s="361"/>
      <c r="J250" s="361"/>
      <c r="K250" s="361"/>
      <c r="L250" s="361"/>
      <c r="M250" s="361"/>
      <c r="N250" s="361"/>
    </row>
    <row r="251" spans="1:14">
      <c r="A251" s="360"/>
      <c r="B251" s="165"/>
      <c r="C251" s="165"/>
      <c r="D251" s="165"/>
      <c r="E251" s="165"/>
      <c r="F251" s="165"/>
      <c r="G251" s="361"/>
      <c r="H251" s="361"/>
      <c r="I251" s="361"/>
      <c r="J251" s="361"/>
      <c r="K251" s="361"/>
      <c r="L251" s="361"/>
      <c r="M251" s="361"/>
      <c r="N251" s="361"/>
    </row>
    <row r="252" spans="1:14">
      <c r="A252" s="360"/>
      <c r="B252" s="165"/>
      <c r="C252" s="165"/>
      <c r="D252" s="165"/>
      <c r="E252" s="165"/>
      <c r="F252" s="165"/>
      <c r="G252" s="361"/>
      <c r="H252" s="361"/>
      <c r="I252" s="361"/>
      <c r="J252" s="361"/>
      <c r="K252" s="361"/>
      <c r="L252" s="361"/>
      <c r="M252" s="361"/>
      <c r="N252" s="361"/>
    </row>
    <row r="253" spans="1:14">
      <c r="A253" s="360"/>
      <c r="B253" s="165"/>
      <c r="C253" s="165"/>
      <c r="D253" s="165"/>
      <c r="E253" s="165"/>
      <c r="F253" s="165"/>
      <c r="G253" s="361"/>
      <c r="H253" s="361"/>
      <c r="I253" s="361"/>
      <c r="J253" s="361"/>
      <c r="K253" s="361"/>
      <c r="L253" s="361"/>
      <c r="M253" s="361"/>
      <c r="N253" s="361"/>
    </row>
    <row r="254" spans="1:14">
      <c r="A254" s="360"/>
      <c r="B254" s="165"/>
      <c r="C254" s="165"/>
      <c r="D254" s="165"/>
      <c r="E254" s="165"/>
      <c r="F254" s="165"/>
      <c r="G254" s="361"/>
      <c r="H254" s="361"/>
      <c r="I254" s="361"/>
      <c r="J254" s="361"/>
      <c r="K254" s="361"/>
      <c r="L254" s="361"/>
      <c r="M254" s="361"/>
      <c r="N254" s="361"/>
    </row>
    <row r="255" spans="1:14">
      <c r="A255" s="360"/>
      <c r="B255" s="165"/>
      <c r="C255" s="165"/>
      <c r="D255" s="165"/>
      <c r="E255" s="165"/>
      <c r="F255" s="165"/>
      <c r="G255" s="361"/>
      <c r="H255" s="361"/>
      <c r="I255" s="361"/>
      <c r="J255" s="361"/>
      <c r="K255" s="361"/>
      <c r="L255" s="361"/>
      <c r="M255" s="361"/>
      <c r="N255" s="361"/>
    </row>
    <row r="256" spans="1:14">
      <c r="A256" s="360"/>
      <c r="B256" s="165"/>
      <c r="C256" s="165"/>
      <c r="D256" s="165"/>
      <c r="E256" s="165"/>
      <c r="F256" s="165"/>
      <c r="G256" s="361"/>
      <c r="H256" s="361"/>
      <c r="I256" s="361"/>
      <c r="J256" s="361"/>
      <c r="K256" s="361"/>
      <c r="L256" s="361"/>
      <c r="M256" s="361"/>
      <c r="N256" s="361"/>
    </row>
    <row r="257" spans="1:14">
      <c r="A257" s="360"/>
      <c r="B257" s="165"/>
      <c r="C257" s="165"/>
      <c r="D257" s="165"/>
      <c r="E257" s="165"/>
      <c r="F257" s="165"/>
      <c r="G257" s="361"/>
      <c r="H257" s="361"/>
      <c r="I257" s="361"/>
      <c r="J257" s="361"/>
      <c r="K257" s="361"/>
      <c r="L257" s="361"/>
      <c r="M257" s="361"/>
      <c r="N257" s="361"/>
    </row>
    <row r="258" spans="1:14">
      <c r="A258" s="360"/>
      <c r="B258" s="165"/>
      <c r="C258" s="165"/>
      <c r="D258" s="165"/>
      <c r="E258" s="165"/>
      <c r="F258" s="165"/>
      <c r="G258" s="361"/>
      <c r="H258" s="361"/>
      <c r="I258" s="361"/>
      <c r="J258" s="361"/>
      <c r="K258" s="361"/>
      <c r="L258" s="361"/>
      <c r="M258" s="361"/>
      <c r="N258" s="361"/>
    </row>
    <row r="259" spans="1:14">
      <c r="A259" s="360"/>
      <c r="B259" s="165"/>
      <c r="C259" s="165"/>
      <c r="D259" s="165"/>
      <c r="E259" s="165"/>
      <c r="F259" s="165"/>
      <c r="G259" s="361"/>
      <c r="H259" s="361"/>
      <c r="I259" s="361"/>
      <c r="J259" s="361"/>
      <c r="K259" s="361"/>
      <c r="L259" s="361"/>
      <c r="M259" s="361"/>
      <c r="N259" s="361"/>
    </row>
    <row r="260" spans="1:14">
      <c r="A260" s="360"/>
      <c r="B260" s="165"/>
      <c r="C260" s="165"/>
      <c r="D260" s="165"/>
      <c r="E260" s="165"/>
      <c r="F260" s="165"/>
      <c r="G260" s="361"/>
      <c r="H260" s="361"/>
      <c r="I260" s="361"/>
      <c r="J260" s="361"/>
      <c r="K260" s="361"/>
      <c r="L260" s="361"/>
      <c r="M260" s="361"/>
      <c r="N260" s="361"/>
    </row>
    <row r="261" spans="1:14">
      <c r="A261" s="360"/>
      <c r="B261" s="165"/>
      <c r="C261" s="165"/>
      <c r="D261" s="165"/>
      <c r="E261" s="165"/>
      <c r="F261" s="165"/>
      <c r="G261" s="361"/>
      <c r="H261" s="361"/>
      <c r="I261" s="361"/>
      <c r="J261" s="361"/>
      <c r="K261" s="361"/>
      <c r="L261" s="361"/>
      <c r="M261" s="361"/>
      <c r="N261" s="361"/>
    </row>
    <row r="262" spans="1:14">
      <c r="A262" s="360"/>
      <c r="B262" s="165"/>
      <c r="C262" s="165"/>
      <c r="D262" s="165"/>
      <c r="E262" s="165"/>
      <c r="F262" s="165"/>
      <c r="G262" s="361"/>
      <c r="H262" s="361"/>
      <c r="I262" s="361"/>
      <c r="J262" s="361"/>
      <c r="K262" s="361"/>
      <c r="L262" s="361"/>
      <c r="M262" s="361"/>
      <c r="N262" s="361"/>
    </row>
    <row r="263" spans="1:14">
      <c r="A263" s="360"/>
      <c r="B263" s="165"/>
      <c r="C263" s="165"/>
      <c r="D263" s="165"/>
      <c r="E263" s="165"/>
      <c r="F263" s="165"/>
      <c r="G263" s="361"/>
      <c r="H263" s="361"/>
      <c r="I263" s="361"/>
      <c r="J263" s="361"/>
      <c r="K263" s="361"/>
      <c r="L263" s="361"/>
      <c r="M263" s="361"/>
      <c r="N263" s="361"/>
    </row>
    <row r="264" spans="1:14">
      <c r="A264" s="360"/>
      <c r="B264" s="165"/>
      <c r="C264" s="165"/>
      <c r="D264" s="165"/>
      <c r="E264" s="165"/>
      <c r="F264" s="165"/>
      <c r="G264" s="361"/>
      <c r="H264" s="361"/>
      <c r="I264" s="361"/>
      <c r="J264" s="361"/>
      <c r="K264" s="361"/>
      <c r="L264" s="361"/>
      <c r="M264" s="361"/>
      <c r="N264" s="361"/>
    </row>
    <row r="265" spans="1:14">
      <c r="A265" s="360"/>
      <c r="B265" s="165"/>
      <c r="C265" s="165"/>
      <c r="D265" s="165"/>
      <c r="E265" s="165"/>
      <c r="F265" s="165"/>
      <c r="G265" s="361"/>
      <c r="H265" s="361"/>
      <c r="I265" s="361"/>
      <c r="J265" s="361"/>
      <c r="K265" s="361"/>
      <c r="L265" s="361"/>
      <c r="M265" s="361"/>
      <c r="N265" s="361"/>
    </row>
    <row r="266" spans="1:14">
      <c r="A266" s="360"/>
      <c r="B266" s="165"/>
      <c r="C266" s="165"/>
      <c r="D266" s="165"/>
      <c r="E266" s="165"/>
      <c r="F266" s="165"/>
      <c r="G266" s="361"/>
      <c r="H266" s="361"/>
      <c r="I266" s="361"/>
      <c r="J266" s="361"/>
      <c r="K266" s="361"/>
      <c r="L266" s="361"/>
      <c r="M266" s="361"/>
      <c r="N266" s="361"/>
    </row>
    <row r="267" spans="1:14">
      <c r="A267" s="360"/>
      <c r="B267" s="165"/>
      <c r="C267" s="165"/>
      <c r="D267" s="165"/>
      <c r="E267" s="165"/>
      <c r="F267" s="165"/>
      <c r="G267" s="361"/>
      <c r="H267" s="361"/>
      <c r="I267" s="361"/>
      <c r="J267" s="361"/>
      <c r="K267" s="361"/>
      <c r="L267" s="361"/>
      <c r="M267" s="361"/>
      <c r="N267" s="361"/>
    </row>
    <row r="268" spans="1:14">
      <c r="A268" s="360"/>
      <c r="B268" s="165"/>
      <c r="C268" s="165"/>
      <c r="D268" s="165"/>
      <c r="E268" s="165"/>
      <c r="F268" s="165"/>
      <c r="G268" s="361"/>
      <c r="H268" s="361"/>
      <c r="I268" s="361"/>
      <c r="J268" s="361"/>
      <c r="K268" s="361"/>
      <c r="L268" s="361"/>
      <c r="M268" s="361"/>
      <c r="N268" s="361"/>
    </row>
    <row r="269" spans="1:14">
      <c r="A269" s="360"/>
      <c r="B269" s="165"/>
      <c r="C269" s="165"/>
      <c r="D269" s="165"/>
      <c r="E269" s="165"/>
      <c r="F269" s="165"/>
      <c r="G269" s="361"/>
      <c r="H269" s="361"/>
      <c r="I269" s="361"/>
      <c r="J269" s="361"/>
      <c r="K269" s="361"/>
      <c r="L269" s="361"/>
      <c r="M269" s="361"/>
      <c r="N269" s="361"/>
    </row>
    <row r="270" spans="1:14">
      <c r="A270" s="360"/>
      <c r="B270" s="165"/>
      <c r="C270" s="165"/>
      <c r="D270" s="165"/>
      <c r="E270" s="165"/>
      <c r="F270" s="165"/>
      <c r="G270" s="361"/>
      <c r="H270" s="361"/>
      <c r="I270" s="361"/>
      <c r="J270" s="361"/>
      <c r="K270" s="361"/>
      <c r="L270" s="361"/>
      <c r="M270" s="361"/>
      <c r="N270" s="361"/>
    </row>
    <row r="271" spans="1:14">
      <c r="A271" s="360"/>
      <c r="B271" s="165"/>
      <c r="C271" s="165"/>
      <c r="D271" s="165"/>
      <c r="E271" s="165"/>
      <c r="F271" s="165"/>
      <c r="G271" s="361"/>
      <c r="H271" s="361"/>
      <c r="I271" s="361"/>
      <c r="J271" s="361"/>
      <c r="K271" s="361"/>
      <c r="L271" s="361"/>
      <c r="M271" s="361"/>
      <c r="N271" s="361"/>
    </row>
    <row r="272" spans="1:14">
      <c r="A272" s="360"/>
      <c r="B272" s="165"/>
      <c r="C272" s="165"/>
      <c r="D272" s="165"/>
      <c r="E272" s="165"/>
      <c r="F272" s="165"/>
      <c r="G272" s="361"/>
      <c r="H272" s="361"/>
      <c r="I272" s="361"/>
      <c r="J272" s="361"/>
      <c r="K272" s="361"/>
      <c r="L272" s="361"/>
      <c r="M272" s="361"/>
      <c r="N272" s="361"/>
    </row>
    <row r="273" spans="1:14">
      <c r="A273" s="360"/>
      <c r="B273" s="165"/>
      <c r="C273" s="165"/>
      <c r="D273" s="165"/>
      <c r="E273" s="165"/>
      <c r="F273" s="165"/>
      <c r="G273" s="361"/>
      <c r="H273" s="361"/>
      <c r="I273" s="361"/>
      <c r="J273" s="361"/>
      <c r="K273" s="361"/>
      <c r="L273" s="361"/>
      <c r="M273" s="361"/>
      <c r="N273" s="361"/>
    </row>
    <row r="274" spans="1:14">
      <c r="A274" s="360"/>
      <c r="B274" s="165"/>
      <c r="C274" s="165"/>
      <c r="D274" s="165"/>
      <c r="E274" s="165"/>
      <c r="F274" s="165"/>
      <c r="G274" s="361"/>
      <c r="H274" s="361"/>
      <c r="I274" s="361"/>
      <c r="J274" s="361"/>
      <c r="K274" s="361"/>
      <c r="L274" s="361"/>
      <c r="M274" s="361"/>
      <c r="N274" s="361"/>
    </row>
    <row r="275" spans="1:14">
      <c r="A275" s="360"/>
      <c r="B275" s="165"/>
      <c r="C275" s="165"/>
      <c r="D275" s="165"/>
      <c r="E275" s="165"/>
      <c r="F275" s="165"/>
      <c r="G275" s="361"/>
      <c r="H275" s="361"/>
      <c r="I275" s="361"/>
      <c r="J275" s="361"/>
      <c r="K275" s="361"/>
      <c r="L275" s="361"/>
      <c r="M275" s="361"/>
      <c r="N275" s="361"/>
    </row>
    <row r="276" spans="1:14">
      <c r="A276" s="360"/>
      <c r="B276" s="165"/>
      <c r="C276" s="165"/>
      <c r="D276" s="165"/>
      <c r="E276" s="165"/>
      <c r="F276" s="165"/>
      <c r="G276" s="361"/>
      <c r="H276" s="361"/>
      <c r="I276" s="361"/>
      <c r="J276" s="361"/>
      <c r="K276" s="361"/>
      <c r="L276" s="361"/>
      <c r="M276" s="361"/>
      <c r="N276" s="361"/>
    </row>
    <row r="277" spans="1:14">
      <c r="A277" s="360"/>
      <c r="B277" s="165"/>
      <c r="C277" s="165"/>
      <c r="D277" s="165"/>
      <c r="E277" s="165"/>
      <c r="F277" s="165"/>
      <c r="G277" s="361"/>
      <c r="H277" s="361"/>
      <c r="I277" s="361"/>
      <c r="J277" s="361"/>
      <c r="K277" s="361"/>
      <c r="L277" s="361"/>
      <c r="M277" s="361"/>
      <c r="N277" s="361"/>
    </row>
    <row r="278" spans="1:14">
      <c r="A278" s="360"/>
      <c r="B278" s="165"/>
      <c r="C278" s="165"/>
      <c r="D278" s="165"/>
      <c r="E278" s="165"/>
      <c r="F278" s="165"/>
      <c r="G278" s="361"/>
      <c r="H278" s="361"/>
      <c r="I278" s="361"/>
      <c r="J278" s="361"/>
      <c r="K278" s="361"/>
      <c r="L278" s="361"/>
      <c r="M278" s="361"/>
      <c r="N278" s="361"/>
    </row>
    <row r="279" spans="1:14">
      <c r="A279" s="360"/>
      <c r="B279" s="165"/>
      <c r="C279" s="165"/>
      <c r="D279" s="165"/>
      <c r="E279" s="165"/>
      <c r="F279" s="165"/>
      <c r="G279" s="361"/>
      <c r="H279" s="361"/>
      <c r="I279" s="361"/>
      <c r="J279" s="361"/>
      <c r="K279" s="361"/>
      <c r="L279" s="361"/>
      <c r="M279" s="361"/>
      <c r="N279" s="361"/>
    </row>
    <row r="280" spans="1:14">
      <c r="A280" s="360"/>
      <c r="B280" s="165"/>
      <c r="C280" s="165"/>
      <c r="D280" s="165"/>
      <c r="E280" s="165"/>
      <c r="F280" s="165"/>
      <c r="G280" s="361"/>
      <c r="H280" s="361"/>
      <c r="I280" s="361"/>
      <c r="J280" s="361"/>
      <c r="K280" s="361"/>
      <c r="L280" s="361"/>
      <c r="M280" s="361"/>
      <c r="N280" s="361"/>
    </row>
    <row r="281" spans="1:14">
      <c r="A281" s="360"/>
      <c r="B281" s="165"/>
      <c r="C281" s="165"/>
      <c r="D281" s="165"/>
      <c r="E281" s="165"/>
      <c r="F281" s="165"/>
      <c r="G281" s="361"/>
      <c r="H281" s="361"/>
      <c r="I281" s="361"/>
      <c r="J281" s="361"/>
      <c r="K281" s="361"/>
      <c r="L281" s="361"/>
      <c r="M281" s="361"/>
      <c r="N281" s="361"/>
    </row>
    <row r="282" spans="1:14">
      <c r="A282" s="360"/>
      <c r="B282" s="165"/>
      <c r="C282" s="165"/>
      <c r="D282" s="165"/>
      <c r="E282" s="165"/>
      <c r="F282" s="165"/>
      <c r="G282" s="361"/>
      <c r="H282" s="361"/>
      <c r="I282" s="361"/>
      <c r="J282" s="361"/>
      <c r="K282" s="361"/>
      <c r="L282" s="361"/>
      <c r="M282" s="361"/>
      <c r="N282" s="361"/>
    </row>
    <row r="283" spans="1:14">
      <c r="A283" s="360"/>
      <c r="B283" s="165"/>
      <c r="C283" s="165"/>
      <c r="D283" s="165"/>
      <c r="E283" s="165"/>
      <c r="F283" s="165"/>
      <c r="G283" s="361"/>
      <c r="H283" s="361"/>
      <c r="I283" s="361"/>
      <c r="J283" s="361"/>
      <c r="K283" s="361"/>
      <c r="L283" s="361"/>
      <c r="M283" s="361"/>
      <c r="N283" s="361"/>
    </row>
    <row r="284" spans="1:14">
      <c r="A284" s="360"/>
      <c r="B284" s="165"/>
      <c r="C284" s="165"/>
      <c r="D284" s="165"/>
      <c r="E284" s="165"/>
      <c r="F284" s="165"/>
      <c r="G284" s="361"/>
      <c r="H284" s="361"/>
      <c r="I284" s="361"/>
      <c r="J284" s="361"/>
      <c r="K284" s="361"/>
      <c r="L284" s="361"/>
      <c r="M284" s="361"/>
      <c r="N284" s="361"/>
    </row>
    <row r="285" spans="1:14">
      <c r="A285" s="360"/>
      <c r="B285" s="165"/>
      <c r="C285" s="165"/>
      <c r="D285" s="165"/>
      <c r="E285" s="165"/>
      <c r="F285" s="165"/>
      <c r="G285" s="361"/>
      <c r="H285" s="361"/>
      <c r="I285" s="361"/>
      <c r="J285" s="361"/>
      <c r="K285" s="361"/>
      <c r="L285" s="361"/>
      <c r="M285" s="361"/>
      <c r="N285" s="361"/>
    </row>
    <row r="286" spans="1:14">
      <c r="A286" s="360"/>
      <c r="B286" s="165"/>
      <c r="C286" s="165"/>
      <c r="D286" s="165"/>
      <c r="E286" s="165"/>
      <c r="F286" s="165"/>
      <c r="G286" s="361"/>
      <c r="H286" s="361"/>
      <c r="I286" s="361"/>
      <c r="J286" s="361"/>
      <c r="K286" s="361"/>
      <c r="L286" s="361"/>
      <c r="M286" s="361"/>
      <c r="N286" s="361"/>
    </row>
    <row r="287" spans="1:14">
      <c r="A287" s="360"/>
      <c r="B287" s="165"/>
      <c r="C287" s="165"/>
      <c r="D287" s="165"/>
      <c r="E287" s="165"/>
      <c r="F287" s="165"/>
      <c r="G287" s="361"/>
      <c r="H287" s="361"/>
      <c r="I287" s="361"/>
      <c r="J287" s="361"/>
      <c r="K287" s="361"/>
      <c r="L287" s="361"/>
      <c r="M287" s="361"/>
      <c r="N287" s="361"/>
    </row>
    <row r="288" spans="1:14">
      <c r="A288" s="360"/>
      <c r="B288" s="165"/>
      <c r="C288" s="165"/>
      <c r="D288" s="165"/>
      <c r="E288" s="165"/>
      <c r="F288" s="165"/>
      <c r="G288" s="361"/>
      <c r="H288" s="361"/>
      <c r="I288" s="361"/>
      <c r="J288" s="361"/>
      <c r="K288" s="361"/>
      <c r="L288" s="361"/>
      <c r="M288" s="361"/>
      <c r="N288" s="361"/>
    </row>
    <row r="289" spans="1:14">
      <c r="A289" s="360"/>
      <c r="B289" s="165"/>
      <c r="C289" s="165"/>
      <c r="D289" s="165"/>
      <c r="E289" s="165"/>
      <c r="F289" s="165"/>
      <c r="G289" s="361"/>
      <c r="H289" s="361"/>
      <c r="I289" s="361"/>
      <c r="J289" s="361"/>
      <c r="K289" s="361"/>
      <c r="L289" s="361"/>
      <c r="M289" s="361"/>
      <c r="N289" s="361"/>
    </row>
    <row r="290" spans="1:14">
      <c r="A290" s="360"/>
      <c r="B290" s="165"/>
      <c r="C290" s="165"/>
      <c r="D290" s="165"/>
      <c r="E290" s="165"/>
      <c r="F290" s="165"/>
      <c r="G290" s="361"/>
      <c r="H290" s="361"/>
      <c r="I290" s="361"/>
      <c r="J290" s="361"/>
      <c r="K290" s="361"/>
      <c r="L290" s="361"/>
      <c r="M290" s="361"/>
      <c r="N290" s="361"/>
    </row>
    <row r="291" spans="1:14">
      <c r="A291" s="360"/>
      <c r="B291" s="165"/>
      <c r="C291" s="165"/>
      <c r="D291" s="165"/>
      <c r="E291" s="165"/>
      <c r="F291" s="165"/>
      <c r="G291" s="361"/>
      <c r="H291" s="361"/>
      <c r="I291" s="361"/>
      <c r="J291" s="361"/>
      <c r="K291" s="361"/>
      <c r="L291" s="361"/>
      <c r="M291" s="361"/>
      <c r="N291" s="361"/>
    </row>
    <row r="292" spans="1:14">
      <c r="A292" s="360"/>
      <c r="B292" s="165"/>
      <c r="C292" s="165"/>
      <c r="D292" s="165"/>
      <c r="E292" s="165"/>
      <c r="F292" s="165"/>
      <c r="G292" s="361"/>
      <c r="H292" s="361"/>
      <c r="I292" s="361"/>
      <c r="J292" s="361"/>
      <c r="K292" s="361"/>
      <c r="L292" s="361"/>
      <c r="M292" s="361"/>
      <c r="N292" s="361"/>
    </row>
    <row r="293" spans="1:14">
      <c r="A293" s="360"/>
      <c r="B293" s="165"/>
      <c r="C293" s="165"/>
      <c r="D293" s="165"/>
      <c r="E293" s="165"/>
      <c r="F293" s="165"/>
      <c r="G293" s="361"/>
      <c r="H293" s="361"/>
      <c r="I293" s="361"/>
      <c r="J293" s="361"/>
      <c r="K293" s="361"/>
      <c r="L293" s="361"/>
      <c r="M293" s="361"/>
      <c r="N293" s="361"/>
    </row>
    <row r="294" spans="1:14">
      <c r="A294" s="360"/>
      <c r="B294" s="165"/>
      <c r="C294" s="165"/>
      <c r="D294" s="165"/>
      <c r="E294" s="165"/>
      <c r="F294" s="165"/>
      <c r="G294" s="361"/>
      <c r="H294" s="361"/>
      <c r="I294" s="361"/>
      <c r="J294" s="361"/>
      <c r="K294" s="361"/>
      <c r="L294" s="361"/>
      <c r="M294" s="361"/>
      <c r="N294" s="361"/>
    </row>
    <row r="295" spans="1:14">
      <c r="A295" s="360"/>
      <c r="B295" s="165"/>
      <c r="C295" s="165"/>
      <c r="D295" s="165"/>
      <c r="E295" s="165"/>
      <c r="F295" s="165"/>
      <c r="G295" s="361"/>
      <c r="H295" s="361"/>
      <c r="I295" s="361"/>
      <c r="J295" s="361"/>
      <c r="K295" s="361"/>
      <c r="L295" s="361"/>
      <c r="M295" s="361"/>
      <c r="N295" s="361"/>
    </row>
    <row r="296" spans="1:14">
      <c r="A296" s="360"/>
      <c r="B296" s="165"/>
      <c r="C296" s="165"/>
      <c r="D296" s="165"/>
      <c r="E296" s="165"/>
      <c r="F296" s="165"/>
      <c r="G296" s="361"/>
      <c r="H296" s="361"/>
      <c r="I296" s="361"/>
      <c r="J296" s="361"/>
      <c r="K296" s="361"/>
      <c r="L296" s="361"/>
      <c r="M296" s="361"/>
      <c r="N296" s="361"/>
    </row>
    <row r="297" spans="1:14">
      <c r="A297" s="360"/>
      <c r="B297" s="165"/>
      <c r="C297" s="165"/>
      <c r="D297" s="165"/>
      <c r="E297" s="165"/>
      <c r="F297" s="165"/>
      <c r="G297" s="361"/>
      <c r="H297" s="361"/>
      <c r="I297" s="361"/>
      <c r="J297" s="361"/>
      <c r="K297" s="361"/>
      <c r="L297" s="361"/>
      <c r="M297" s="361"/>
      <c r="N297" s="361"/>
    </row>
    <row r="298" spans="1:14">
      <c r="A298" s="360"/>
      <c r="B298" s="165"/>
      <c r="C298" s="165"/>
      <c r="D298" s="165"/>
      <c r="E298" s="165"/>
      <c r="F298" s="165"/>
      <c r="G298" s="361"/>
      <c r="H298" s="361"/>
      <c r="I298" s="361"/>
      <c r="J298" s="361"/>
      <c r="K298" s="361"/>
      <c r="L298" s="361"/>
      <c r="M298" s="361"/>
      <c r="N298" s="361"/>
    </row>
    <row r="299" spans="1:14">
      <c r="A299" s="360"/>
      <c r="B299" s="165"/>
      <c r="C299" s="165"/>
      <c r="D299" s="165"/>
      <c r="E299" s="165"/>
      <c r="F299" s="165"/>
      <c r="G299" s="361"/>
      <c r="H299" s="361"/>
      <c r="I299" s="361"/>
      <c r="J299" s="361"/>
      <c r="K299" s="361"/>
      <c r="L299" s="361"/>
      <c r="M299" s="361"/>
      <c r="N299" s="361"/>
    </row>
    <row r="300" spans="1:14">
      <c r="A300" s="360"/>
      <c r="B300" s="165"/>
      <c r="C300" s="165"/>
      <c r="D300" s="165"/>
      <c r="E300" s="165"/>
      <c r="F300" s="165"/>
      <c r="G300" s="361"/>
      <c r="H300" s="361"/>
      <c r="I300" s="361"/>
      <c r="J300" s="361"/>
      <c r="K300" s="361"/>
      <c r="L300" s="361"/>
      <c r="M300" s="361"/>
      <c r="N300" s="361"/>
    </row>
    <row r="301" spans="1:14">
      <c r="A301" s="360"/>
      <c r="B301" s="165"/>
      <c r="C301" s="165"/>
      <c r="D301" s="165"/>
      <c r="E301" s="165"/>
      <c r="F301" s="165"/>
      <c r="G301" s="361"/>
      <c r="H301" s="361"/>
      <c r="I301" s="361"/>
      <c r="J301" s="361"/>
      <c r="K301" s="361"/>
      <c r="L301" s="361"/>
      <c r="M301" s="361"/>
      <c r="N301" s="361"/>
    </row>
    <row r="302" spans="1:14">
      <c r="A302" s="360"/>
      <c r="B302" s="165"/>
      <c r="C302" s="165"/>
      <c r="D302" s="165"/>
      <c r="E302" s="165"/>
      <c r="F302" s="165"/>
      <c r="G302" s="361"/>
      <c r="H302" s="361"/>
      <c r="I302" s="361"/>
      <c r="J302" s="361"/>
      <c r="K302" s="361"/>
      <c r="L302" s="361"/>
      <c r="M302" s="361"/>
      <c r="N302" s="361"/>
    </row>
    <row r="303" spans="1:14">
      <c r="A303" s="360"/>
      <c r="B303" s="165"/>
      <c r="C303" s="165"/>
      <c r="D303" s="165"/>
      <c r="E303" s="165"/>
      <c r="F303" s="165"/>
      <c r="G303" s="361"/>
      <c r="H303" s="361"/>
      <c r="I303" s="361"/>
      <c r="J303" s="361"/>
      <c r="K303" s="361"/>
      <c r="L303" s="361"/>
      <c r="M303" s="361"/>
      <c r="N303" s="361"/>
    </row>
    <row r="304" spans="1:14">
      <c r="A304" s="360"/>
      <c r="B304" s="165"/>
      <c r="C304" s="165"/>
      <c r="D304" s="165"/>
      <c r="E304" s="165"/>
      <c r="F304" s="165"/>
      <c r="G304" s="361"/>
      <c r="H304" s="361"/>
      <c r="I304" s="361"/>
      <c r="J304" s="361"/>
      <c r="K304" s="361"/>
      <c r="L304" s="361"/>
      <c r="M304" s="361"/>
      <c r="N304" s="361"/>
    </row>
    <row r="305" spans="1:14">
      <c r="A305" s="360"/>
      <c r="B305" s="165"/>
      <c r="C305" s="165"/>
      <c r="D305" s="165"/>
      <c r="E305" s="165"/>
      <c r="F305" s="165"/>
      <c r="G305" s="361"/>
      <c r="H305" s="361"/>
      <c r="I305" s="361"/>
      <c r="J305" s="361"/>
      <c r="K305" s="361"/>
      <c r="L305" s="361"/>
      <c r="M305" s="361"/>
      <c r="N305" s="361"/>
    </row>
    <row r="306" spans="1:14">
      <c r="A306" s="360"/>
      <c r="B306" s="165"/>
      <c r="C306" s="165"/>
      <c r="D306" s="165"/>
      <c r="E306" s="165"/>
      <c r="F306" s="165"/>
      <c r="G306" s="361"/>
      <c r="H306" s="361"/>
      <c r="I306" s="361"/>
      <c r="J306" s="361"/>
      <c r="K306" s="361"/>
      <c r="L306" s="361"/>
      <c r="M306" s="361"/>
      <c r="N306" s="361"/>
    </row>
    <row r="307" spans="1:14">
      <c r="A307" s="360"/>
      <c r="B307" s="165"/>
      <c r="C307" s="165"/>
      <c r="D307" s="165"/>
      <c r="E307" s="165"/>
      <c r="F307" s="165"/>
      <c r="G307" s="361"/>
      <c r="H307" s="361"/>
      <c r="I307" s="361"/>
      <c r="J307" s="361"/>
      <c r="K307" s="361"/>
      <c r="L307" s="361"/>
      <c r="M307" s="361"/>
      <c r="N307" s="361"/>
    </row>
    <row r="308" spans="1:14">
      <c r="A308" s="360"/>
      <c r="B308" s="165"/>
      <c r="C308" s="165"/>
      <c r="D308" s="165"/>
      <c r="E308" s="165"/>
      <c r="F308" s="165"/>
      <c r="G308" s="361"/>
      <c r="H308" s="361"/>
      <c r="I308" s="361"/>
      <c r="J308" s="361"/>
      <c r="K308" s="361"/>
      <c r="L308" s="361"/>
      <c r="M308" s="361"/>
      <c r="N308" s="361"/>
    </row>
    <row r="309" spans="1:14">
      <c r="A309" s="360"/>
      <c r="B309" s="165"/>
      <c r="C309" s="165"/>
      <c r="D309" s="165"/>
      <c r="E309" s="165"/>
      <c r="F309" s="165"/>
      <c r="G309" s="361"/>
      <c r="H309" s="361"/>
      <c r="I309" s="361"/>
      <c r="J309" s="361"/>
      <c r="K309" s="361"/>
      <c r="L309" s="361"/>
      <c r="M309" s="361"/>
      <c r="N309" s="361"/>
    </row>
    <row r="310" spans="1:14">
      <c r="A310" s="360"/>
      <c r="B310" s="165"/>
      <c r="C310" s="165"/>
      <c r="D310" s="165"/>
      <c r="E310" s="165"/>
      <c r="F310" s="165"/>
      <c r="G310" s="361"/>
      <c r="H310" s="361"/>
      <c r="I310" s="361"/>
      <c r="J310" s="361"/>
      <c r="K310" s="361"/>
      <c r="L310" s="361"/>
      <c r="M310" s="361"/>
      <c r="N310" s="361"/>
    </row>
    <row r="311" spans="1:14">
      <c r="A311" s="360"/>
      <c r="B311" s="165"/>
      <c r="C311" s="165"/>
      <c r="D311" s="165"/>
      <c r="E311" s="165"/>
      <c r="F311" s="165"/>
      <c r="G311" s="361"/>
      <c r="H311" s="361"/>
      <c r="I311" s="361"/>
      <c r="J311" s="361"/>
      <c r="K311" s="361"/>
      <c r="L311" s="361"/>
      <c r="M311" s="361"/>
      <c r="N311" s="361"/>
    </row>
    <row r="312" spans="1:14">
      <c r="A312" s="360"/>
      <c r="B312" s="165"/>
      <c r="C312" s="165"/>
      <c r="D312" s="165"/>
      <c r="E312" s="165"/>
      <c r="F312" s="165"/>
      <c r="G312" s="361"/>
      <c r="H312" s="361"/>
      <c r="I312" s="361"/>
      <c r="J312" s="361"/>
      <c r="K312" s="361"/>
      <c r="L312" s="361"/>
      <c r="M312" s="361"/>
      <c r="N312" s="361"/>
    </row>
    <row r="313" spans="1:14">
      <c r="A313" s="360"/>
      <c r="B313" s="165"/>
      <c r="C313" s="165"/>
      <c r="D313" s="165"/>
      <c r="E313" s="165"/>
      <c r="F313" s="165"/>
      <c r="G313" s="361"/>
      <c r="H313" s="361"/>
      <c r="I313" s="361"/>
      <c r="J313" s="361"/>
      <c r="K313" s="361"/>
      <c r="L313" s="361"/>
      <c r="M313" s="361"/>
      <c r="N313" s="361"/>
    </row>
    <row r="314" spans="1:14">
      <c r="A314" s="360"/>
      <c r="B314" s="165"/>
      <c r="C314" s="165"/>
      <c r="D314" s="165"/>
      <c r="E314" s="165"/>
      <c r="F314" s="165"/>
      <c r="G314" s="361"/>
      <c r="H314" s="361"/>
      <c r="I314" s="361"/>
      <c r="J314" s="361"/>
      <c r="K314" s="361"/>
      <c r="L314" s="361"/>
      <c r="M314" s="361"/>
      <c r="N314" s="361"/>
    </row>
    <row r="315" spans="1:14">
      <c r="A315" s="360"/>
      <c r="B315" s="165"/>
      <c r="C315" s="165"/>
      <c r="D315" s="165"/>
      <c r="E315" s="165"/>
      <c r="F315" s="165"/>
      <c r="G315" s="361"/>
      <c r="H315" s="361"/>
      <c r="I315" s="361"/>
      <c r="J315" s="361"/>
      <c r="K315" s="361"/>
      <c r="L315" s="361"/>
      <c r="M315" s="361"/>
      <c r="N315" s="361"/>
    </row>
    <row r="316" spans="1:14">
      <c r="A316" s="360"/>
      <c r="B316" s="165"/>
      <c r="C316" s="165"/>
      <c r="D316" s="165"/>
      <c r="E316" s="165"/>
      <c r="F316" s="165"/>
      <c r="G316" s="361"/>
      <c r="H316" s="361"/>
      <c r="I316" s="361"/>
      <c r="J316" s="361"/>
      <c r="K316" s="361"/>
      <c r="L316" s="361"/>
      <c r="M316" s="361"/>
      <c r="N316" s="361"/>
    </row>
    <row r="317" spans="1:14">
      <c r="A317" s="360"/>
      <c r="B317" s="165"/>
      <c r="C317" s="165"/>
      <c r="D317" s="165"/>
      <c r="E317" s="165"/>
      <c r="F317" s="165"/>
      <c r="G317" s="361"/>
      <c r="H317" s="361"/>
      <c r="I317" s="361"/>
      <c r="J317" s="361"/>
      <c r="K317" s="361"/>
      <c r="L317" s="361"/>
      <c r="M317" s="361"/>
      <c r="N317" s="361"/>
    </row>
    <row r="318" spans="1:14">
      <c r="A318" s="360"/>
      <c r="B318" s="165"/>
      <c r="C318" s="165"/>
      <c r="D318" s="165"/>
      <c r="E318" s="165"/>
      <c r="F318" s="165"/>
      <c r="G318" s="361"/>
      <c r="H318" s="361"/>
      <c r="I318" s="361"/>
      <c r="J318" s="361"/>
      <c r="K318" s="361"/>
      <c r="L318" s="361"/>
      <c r="M318" s="361"/>
      <c r="N318" s="361"/>
    </row>
    <row r="319" spans="1:14">
      <c r="A319" s="360"/>
      <c r="B319" s="165"/>
      <c r="C319" s="165"/>
      <c r="D319" s="165"/>
      <c r="E319" s="165"/>
      <c r="F319" s="165"/>
      <c r="G319" s="361"/>
      <c r="H319" s="361"/>
      <c r="I319" s="361"/>
      <c r="J319" s="361"/>
      <c r="K319" s="361"/>
      <c r="L319" s="361"/>
      <c r="M319" s="361"/>
      <c r="N319" s="361"/>
    </row>
    <row r="320" spans="1:14">
      <c r="A320" s="360"/>
      <c r="B320" s="165"/>
      <c r="C320" s="165"/>
      <c r="D320" s="165"/>
      <c r="E320" s="165"/>
      <c r="F320" s="165"/>
      <c r="G320" s="361"/>
      <c r="H320" s="361"/>
      <c r="I320" s="361"/>
      <c r="J320" s="361"/>
      <c r="K320" s="361"/>
      <c r="L320" s="361"/>
      <c r="M320" s="361"/>
      <c r="N320" s="361"/>
    </row>
    <row r="321" spans="1:14">
      <c r="A321" s="360"/>
      <c r="B321" s="165"/>
      <c r="C321" s="165"/>
      <c r="D321" s="165"/>
      <c r="E321" s="165"/>
      <c r="F321" s="165"/>
      <c r="G321" s="361"/>
      <c r="H321" s="361"/>
      <c r="I321" s="361"/>
      <c r="J321" s="361"/>
      <c r="K321" s="361"/>
      <c r="L321" s="361"/>
      <c r="M321" s="361"/>
      <c r="N321" s="361"/>
    </row>
    <row r="322" spans="1:14">
      <c r="A322" s="360"/>
      <c r="B322" s="165"/>
      <c r="C322" s="165"/>
      <c r="D322" s="165"/>
      <c r="E322" s="165"/>
      <c r="F322" s="165"/>
      <c r="G322" s="361"/>
      <c r="H322" s="361"/>
      <c r="I322" s="361"/>
      <c r="J322" s="361"/>
      <c r="K322" s="361"/>
      <c r="L322" s="361"/>
      <c r="M322" s="361"/>
      <c r="N322" s="361"/>
    </row>
    <row r="323" spans="1:14">
      <c r="A323" s="360"/>
      <c r="B323" s="165"/>
      <c r="C323" s="165"/>
      <c r="D323" s="165"/>
      <c r="E323" s="165"/>
      <c r="F323" s="165"/>
      <c r="G323" s="361"/>
      <c r="H323" s="361"/>
      <c r="I323" s="361"/>
      <c r="J323" s="361"/>
      <c r="K323" s="361"/>
      <c r="L323" s="361"/>
      <c r="M323" s="361"/>
      <c r="N323" s="361"/>
    </row>
    <row r="324" spans="1:14">
      <c r="A324" s="360"/>
      <c r="B324" s="165"/>
      <c r="C324" s="165"/>
      <c r="D324" s="165"/>
      <c r="E324" s="165"/>
      <c r="F324" s="165"/>
      <c r="G324" s="361"/>
      <c r="H324" s="361"/>
      <c r="I324" s="361"/>
      <c r="J324" s="361"/>
      <c r="K324" s="361"/>
      <c r="L324" s="361"/>
      <c r="M324" s="361"/>
      <c r="N324" s="361"/>
    </row>
    <row r="325" spans="1:14">
      <c r="A325" s="360"/>
      <c r="B325" s="165"/>
      <c r="C325" s="165"/>
      <c r="D325" s="165"/>
      <c r="E325" s="165"/>
      <c r="F325" s="165"/>
      <c r="G325" s="361"/>
      <c r="H325" s="361"/>
      <c r="I325" s="361"/>
      <c r="J325" s="361"/>
      <c r="K325" s="361"/>
      <c r="L325" s="361"/>
      <c r="M325" s="361"/>
      <c r="N325" s="361"/>
    </row>
    <row r="326" spans="1:14">
      <c r="A326" s="360"/>
      <c r="B326" s="165"/>
      <c r="C326" s="165"/>
      <c r="D326" s="165"/>
      <c r="E326" s="165"/>
      <c r="F326" s="165"/>
      <c r="G326" s="361"/>
      <c r="H326" s="361"/>
      <c r="I326" s="361"/>
      <c r="J326" s="361"/>
      <c r="K326" s="361"/>
      <c r="L326" s="361"/>
      <c r="M326" s="361"/>
      <c r="N326" s="361"/>
    </row>
    <row r="327" spans="1:14">
      <c r="A327" s="360"/>
      <c r="B327" s="165"/>
      <c r="C327" s="165"/>
      <c r="D327" s="165"/>
      <c r="E327" s="165"/>
      <c r="F327" s="165"/>
      <c r="G327" s="361"/>
      <c r="H327" s="361"/>
      <c r="I327" s="361"/>
      <c r="J327" s="361"/>
      <c r="K327" s="361"/>
      <c r="L327" s="361"/>
      <c r="M327" s="361"/>
      <c r="N327" s="361"/>
    </row>
    <row r="328" spans="1:14">
      <c r="A328" s="360"/>
      <c r="B328" s="165"/>
      <c r="C328" s="165"/>
      <c r="D328" s="165"/>
      <c r="E328" s="165"/>
      <c r="F328" s="165"/>
      <c r="G328" s="361"/>
      <c r="H328" s="361"/>
      <c r="I328" s="361"/>
      <c r="J328" s="361"/>
      <c r="K328" s="361"/>
      <c r="L328" s="361"/>
      <c r="M328" s="361"/>
      <c r="N328" s="361"/>
    </row>
    <row r="329" spans="1:14">
      <c r="A329" s="360"/>
      <c r="B329" s="165"/>
      <c r="C329" s="165"/>
      <c r="D329" s="165"/>
      <c r="E329" s="165"/>
      <c r="F329" s="165"/>
      <c r="G329" s="361"/>
      <c r="H329" s="361"/>
      <c r="I329" s="361"/>
      <c r="J329" s="361"/>
      <c r="K329" s="361"/>
      <c r="L329" s="361"/>
      <c r="M329" s="361"/>
      <c r="N329" s="361"/>
    </row>
    <row r="330" spans="1:14">
      <c r="A330" s="360"/>
      <c r="B330" s="165"/>
      <c r="C330" s="165"/>
      <c r="D330" s="165"/>
      <c r="E330" s="165"/>
      <c r="F330" s="165"/>
      <c r="G330" s="361"/>
      <c r="H330" s="361"/>
      <c r="I330" s="361"/>
      <c r="J330" s="361"/>
      <c r="K330" s="361"/>
      <c r="L330" s="361"/>
      <c r="M330" s="361"/>
      <c r="N330" s="361"/>
    </row>
    <row r="331" spans="1:14">
      <c r="A331" s="360"/>
      <c r="B331" s="165"/>
      <c r="C331" s="165"/>
      <c r="D331" s="165"/>
      <c r="E331" s="165"/>
      <c r="F331" s="165"/>
      <c r="G331" s="361"/>
      <c r="H331" s="361"/>
      <c r="I331" s="361"/>
      <c r="J331" s="361"/>
      <c r="K331" s="361"/>
      <c r="L331" s="361"/>
      <c r="M331" s="361"/>
      <c r="N331" s="361"/>
    </row>
    <row r="332" spans="1:14">
      <c r="A332" s="360"/>
      <c r="B332" s="165"/>
      <c r="C332" s="165"/>
      <c r="D332" s="165"/>
      <c r="E332" s="165"/>
      <c r="F332" s="165"/>
      <c r="G332" s="361"/>
      <c r="H332" s="361"/>
      <c r="I332" s="361"/>
      <c r="J332" s="361"/>
      <c r="K332" s="361"/>
      <c r="L332" s="361"/>
      <c r="M332" s="361"/>
      <c r="N332" s="361"/>
    </row>
    <row r="333" spans="1:14">
      <c r="A333" s="360"/>
      <c r="B333" s="165"/>
      <c r="C333" s="165"/>
      <c r="D333" s="165"/>
      <c r="E333" s="165"/>
      <c r="F333" s="165"/>
      <c r="G333" s="361"/>
      <c r="H333" s="361"/>
      <c r="I333" s="361"/>
      <c r="J333" s="361"/>
      <c r="K333" s="361"/>
      <c r="L333" s="361"/>
      <c r="M333" s="361"/>
      <c r="N333" s="361"/>
    </row>
    <row r="334" spans="1:14">
      <c r="A334" s="360"/>
      <c r="B334" s="165"/>
      <c r="C334" s="165"/>
      <c r="D334" s="165"/>
      <c r="E334" s="165"/>
      <c r="F334" s="165"/>
      <c r="G334" s="361"/>
      <c r="H334" s="361"/>
      <c r="I334" s="361"/>
      <c r="J334" s="361"/>
      <c r="K334" s="361"/>
      <c r="L334" s="361"/>
      <c r="M334" s="361"/>
      <c r="N334" s="361"/>
    </row>
    <row r="335" spans="1:14">
      <c r="A335" s="360"/>
      <c r="B335" s="165"/>
      <c r="C335" s="165"/>
      <c r="D335" s="165"/>
      <c r="E335" s="165"/>
      <c r="F335" s="165"/>
      <c r="G335" s="361"/>
      <c r="H335" s="361"/>
      <c r="I335" s="361"/>
      <c r="J335" s="361"/>
      <c r="K335" s="361"/>
      <c r="L335" s="361"/>
      <c r="M335" s="361"/>
      <c r="N335" s="361"/>
    </row>
    <row r="336" spans="1:14">
      <c r="A336" s="360"/>
      <c r="B336" s="165"/>
      <c r="C336" s="165"/>
      <c r="D336" s="165"/>
      <c r="E336" s="165"/>
      <c r="F336" s="165"/>
      <c r="G336" s="361"/>
      <c r="H336" s="361"/>
      <c r="I336" s="361"/>
      <c r="J336" s="361"/>
      <c r="K336" s="361"/>
      <c r="L336" s="361"/>
      <c r="M336" s="361"/>
      <c r="N336" s="361"/>
    </row>
    <row r="337" spans="1:14">
      <c r="A337" s="360"/>
      <c r="B337" s="165"/>
      <c r="C337" s="165"/>
      <c r="D337" s="165"/>
      <c r="E337" s="165"/>
      <c r="F337" s="165"/>
      <c r="G337" s="361"/>
      <c r="H337" s="361"/>
      <c r="I337" s="361"/>
      <c r="J337" s="361"/>
      <c r="K337" s="361"/>
      <c r="L337" s="361"/>
      <c r="M337" s="361"/>
      <c r="N337" s="361"/>
    </row>
    <row r="338" spans="1:14">
      <c r="A338" s="360"/>
      <c r="B338" s="165"/>
      <c r="C338" s="165"/>
      <c r="D338" s="165"/>
      <c r="E338" s="165"/>
      <c r="F338" s="165"/>
      <c r="G338" s="361"/>
      <c r="H338" s="361"/>
      <c r="I338" s="361"/>
      <c r="J338" s="361"/>
      <c r="K338" s="361"/>
      <c r="L338" s="361"/>
      <c r="M338" s="361"/>
      <c r="N338" s="361"/>
    </row>
    <row r="339" spans="1:14">
      <c r="A339" s="360"/>
      <c r="B339" s="165"/>
      <c r="C339" s="165"/>
      <c r="D339" s="165"/>
      <c r="E339" s="165"/>
      <c r="F339" s="165"/>
      <c r="G339" s="361"/>
      <c r="H339" s="361"/>
      <c r="I339" s="361"/>
      <c r="J339" s="361"/>
      <c r="K339" s="361"/>
      <c r="L339" s="361"/>
      <c r="M339" s="361"/>
      <c r="N339" s="361"/>
    </row>
    <row r="340" spans="1:14">
      <c r="A340" s="360"/>
      <c r="B340" s="165"/>
      <c r="C340" s="165"/>
      <c r="D340" s="165"/>
      <c r="E340" s="165"/>
      <c r="F340" s="165"/>
      <c r="G340" s="361"/>
      <c r="H340" s="361"/>
      <c r="I340" s="361"/>
      <c r="J340" s="361"/>
      <c r="K340" s="361"/>
      <c r="L340" s="361"/>
      <c r="M340" s="361"/>
      <c r="N340" s="361"/>
    </row>
    <row r="341" spans="1:14">
      <c r="A341" s="360"/>
      <c r="B341" s="165"/>
      <c r="C341" s="165"/>
      <c r="D341" s="165"/>
      <c r="E341" s="165"/>
      <c r="F341" s="165"/>
      <c r="G341" s="361"/>
      <c r="H341" s="361"/>
      <c r="I341" s="361"/>
      <c r="J341" s="361"/>
      <c r="K341" s="361"/>
      <c r="L341" s="361"/>
      <c r="M341" s="361"/>
      <c r="N341" s="361"/>
    </row>
    <row r="342" spans="1:14">
      <c r="A342" s="360"/>
      <c r="B342" s="165"/>
      <c r="C342" s="165"/>
      <c r="D342" s="165"/>
      <c r="E342" s="165"/>
      <c r="F342" s="165"/>
      <c r="G342" s="361"/>
      <c r="H342" s="361"/>
      <c r="I342" s="361"/>
      <c r="J342" s="361"/>
      <c r="K342" s="361"/>
      <c r="L342" s="361"/>
      <c r="M342" s="361"/>
      <c r="N342" s="361"/>
    </row>
    <row r="343" spans="1:14">
      <c r="A343" s="360"/>
      <c r="B343" s="165"/>
      <c r="C343" s="165"/>
      <c r="D343" s="165"/>
      <c r="E343" s="165"/>
      <c r="F343" s="165"/>
      <c r="G343" s="361"/>
      <c r="H343" s="361"/>
      <c r="I343" s="361"/>
      <c r="J343" s="361"/>
      <c r="K343" s="361"/>
      <c r="L343" s="361"/>
      <c r="M343" s="361"/>
      <c r="N343" s="361"/>
    </row>
    <row r="344" spans="1:14">
      <c r="A344" s="360"/>
      <c r="B344" s="165"/>
      <c r="C344" s="165"/>
      <c r="D344" s="165"/>
      <c r="E344" s="165"/>
      <c r="F344" s="165"/>
      <c r="G344" s="361"/>
      <c r="H344" s="361"/>
      <c r="I344" s="361"/>
      <c r="J344" s="361"/>
      <c r="K344" s="361"/>
      <c r="L344" s="361"/>
      <c r="M344" s="361"/>
      <c r="N344" s="361"/>
    </row>
    <row r="345" spans="1:14">
      <c r="A345" s="360"/>
      <c r="B345" s="165"/>
      <c r="C345" s="165"/>
      <c r="D345" s="165"/>
      <c r="E345" s="165"/>
      <c r="F345" s="165"/>
      <c r="G345" s="361"/>
      <c r="H345" s="361"/>
      <c r="I345" s="361"/>
      <c r="J345" s="361"/>
      <c r="K345" s="361"/>
      <c r="L345" s="361"/>
      <c r="M345" s="361"/>
      <c r="N345" s="361"/>
    </row>
    <row r="346" spans="1:14">
      <c r="A346" s="360"/>
      <c r="B346" s="165"/>
      <c r="C346" s="165"/>
      <c r="D346" s="165"/>
      <c r="E346" s="165"/>
      <c r="F346" s="165"/>
      <c r="G346" s="361"/>
      <c r="H346" s="361"/>
      <c r="I346" s="361"/>
      <c r="J346" s="361"/>
      <c r="K346" s="361"/>
      <c r="L346" s="361"/>
      <c r="M346" s="361"/>
      <c r="N346" s="361"/>
    </row>
    <row r="347" spans="1:14">
      <c r="A347" s="360"/>
      <c r="B347" s="165"/>
      <c r="C347" s="165"/>
      <c r="D347" s="165"/>
      <c r="E347" s="165"/>
      <c r="F347" s="165"/>
      <c r="G347" s="361"/>
      <c r="H347" s="361"/>
      <c r="I347" s="361"/>
      <c r="J347" s="361"/>
      <c r="K347" s="361"/>
      <c r="L347" s="361"/>
      <c r="M347" s="361"/>
      <c r="N347" s="361"/>
    </row>
    <row r="348" spans="1:14">
      <c r="A348" s="360"/>
      <c r="B348" s="165"/>
      <c r="C348" s="165"/>
      <c r="D348" s="165"/>
      <c r="E348" s="165"/>
      <c r="F348" s="165"/>
      <c r="G348" s="361"/>
      <c r="H348" s="361"/>
      <c r="I348" s="361"/>
      <c r="J348" s="361"/>
      <c r="K348" s="361"/>
      <c r="L348" s="361"/>
      <c r="M348" s="361"/>
      <c r="N348" s="361"/>
    </row>
    <row r="349" spans="1:14">
      <c r="A349" s="360"/>
      <c r="B349" s="165"/>
      <c r="C349" s="165"/>
      <c r="D349" s="165"/>
      <c r="E349" s="165"/>
      <c r="F349" s="165"/>
      <c r="G349" s="361"/>
      <c r="H349" s="361"/>
      <c r="I349" s="361"/>
      <c r="J349" s="361"/>
      <c r="K349" s="361"/>
      <c r="L349" s="361"/>
      <c r="M349" s="361"/>
      <c r="N349" s="361"/>
    </row>
    <row r="350" spans="1:14">
      <c r="A350" s="360"/>
      <c r="B350" s="165"/>
      <c r="C350" s="165"/>
      <c r="D350" s="165"/>
      <c r="E350" s="165"/>
      <c r="F350" s="165"/>
      <c r="G350" s="361"/>
      <c r="H350" s="361"/>
      <c r="I350" s="361"/>
      <c r="J350" s="361"/>
      <c r="K350" s="361"/>
      <c r="L350" s="361"/>
      <c r="M350" s="361"/>
      <c r="N350" s="361"/>
    </row>
    <row r="351" spans="1:14">
      <c r="A351" s="360"/>
      <c r="B351" s="165"/>
      <c r="C351" s="165"/>
      <c r="D351" s="165"/>
      <c r="E351" s="165"/>
      <c r="F351" s="165"/>
      <c r="G351" s="361"/>
      <c r="H351" s="361"/>
      <c r="I351" s="361"/>
      <c r="J351" s="361"/>
      <c r="K351" s="361"/>
      <c r="L351" s="361"/>
      <c r="M351" s="361"/>
      <c r="N351" s="361"/>
    </row>
    <row r="352" spans="1:14">
      <c r="A352" s="360"/>
      <c r="B352" s="165"/>
      <c r="C352" s="165"/>
      <c r="D352" s="165"/>
      <c r="E352" s="165"/>
      <c r="F352" s="165"/>
      <c r="G352" s="361"/>
      <c r="H352" s="361"/>
      <c r="I352" s="361"/>
      <c r="J352" s="361"/>
      <c r="K352" s="361"/>
      <c r="L352" s="361"/>
      <c r="M352" s="361"/>
      <c r="N352" s="361"/>
    </row>
    <row r="353" spans="1:14">
      <c r="A353" s="360"/>
      <c r="B353" s="165"/>
      <c r="C353" s="165"/>
      <c r="D353" s="165"/>
      <c r="E353" s="165"/>
      <c r="F353" s="165"/>
      <c r="G353" s="361"/>
      <c r="H353" s="361"/>
      <c r="I353" s="361"/>
      <c r="J353" s="361"/>
      <c r="K353" s="361"/>
      <c r="L353" s="361"/>
      <c r="M353" s="361"/>
      <c r="N353" s="361"/>
    </row>
    <row r="354" spans="1:14">
      <c r="A354" s="360"/>
      <c r="B354" s="165"/>
      <c r="C354" s="165"/>
      <c r="D354" s="165"/>
      <c r="E354" s="165"/>
      <c r="F354" s="165"/>
      <c r="G354" s="361"/>
      <c r="H354" s="361"/>
      <c r="I354" s="361"/>
      <c r="J354" s="361"/>
      <c r="K354" s="361"/>
      <c r="L354" s="361"/>
      <c r="M354" s="361"/>
      <c r="N354" s="361"/>
    </row>
    <row r="355" spans="1:14">
      <c r="A355" s="360"/>
      <c r="B355" s="165"/>
      <c r="C355" s="165"/>
      <c r="D355" s="165"/>
      <c r="E355" s="165"/>
      <c r="F355" s="165"/>
      <c r="G355" s="361"/>
      <c r="H355" s="361"/>
      <c r="I355" s="361"/>
      <c r="J355" s="361"/>
      <c r="K355" s="361"/>
      <c r="L355" s="361"/>
      <c r="M355" s="361"/>
      <c r="N355" s="361"/>
    </row>
    <row r="356" spans="1:14">
      <c r="A356" s="360"/>
      <c r="B356" s="165"/>
      <c r="C356" s="165"/>
      <c r="D356" s="165"/>
      <c r="E356" s="165"/>
      <c r="F356" s="165"/>
      <c r="G356" s="361"/>
      <c r="H356" s="361"/>
      <c r="I356" s="361"/>
      <c r="J356" s="361"/>
      <c r="K356" s="361"/>
      <c r="L356" s="361"/>
      <c r="M356" s="361"/>
      <c r="N356" s="361"/>
    </row>
    <row r="357" spans="1:14">
      <c r="A357" s="360"/>
      <c r="B357" s="165"/>
      <c r="C357" s="165"/>
      <c r="D357" s="165"/>
      <c r="E357" s="165"/>
      <c r="F357" s="165"/>
      <c r="G357" s="361"/>
      <c r="H357" s="361"/>
      <c r="I357" s="361"/>
      <c r="J357" s="361"/>
      <c r="K357" s="361"/>
      <c r="L357" s="361"/>
      <c r="M357" s="361"/>
      <c r="N357" s="361"/>
    </row>
    <row r="358" spans="1:14">
      <c r="A358" s="360"/>
      <c r="B358" s="165"/>
      <c r="C358" s="165"/>
      <c r="D358" s="165"/>
      <c r="E358" s="165"/>
      <c r="F358" s="165"/>
      <c r="G358" s="361"/>
      <c r="H358" s="361"/>
      <c r="I358" s="361"/>
      <c r="J358" s="361"/>
      <c r="K358" s="361"/>
      <c r="L358" s="361"/>
      <c r="M358" s="361"/>
      <c r="N358" s="361"/>
    </row>
    <row r="359" spans="1:14">
      <c r="A359" s="360"/>
      <c r="B359" s="165"/>
      <c r="C359" s="165"/>
      <c r="D359" s="165"/>
      <c r="E359" s="165"/>
      <c r="F359" s="165"/>
      <c r="G359" s="361"/>
      <c r="H359" s="361"/>
      <c r="I359" s="361"/>
      <c r="J359" s="361"/>
      <c r="K359" s="361"/>
      <c r="L359" s="361"/>
      <c r="M359" s="361"/>
      <c r="N359" s="361"/>
    </row>
    <row r="360" spans="1:14">
      <c r="A360" s="360"/>
      <c r="B360" s="165"/>
      <c r="C360" s="165"/>
      <c r="D360" s="165"/>
      <c r="E360" s="165"/>
      <c r="F360" s="165"/>
      <c r="G360" s="361"/>
      <c r="H360" s="361"/>
      <c r="I360" s="361"/>
      <c r="J360" s="361"/>
      <c r="K360" s="361"/>
      <c r="L360" s="361"/>
      <c r="M360" s="361"/>
      <c r="N360" s="361"/>
    </row>
    <row r="361" spans="1:14">
      <c r="A361" s="360"/>
      <c r="B361" s="165"/>
      <c r="C361" s="165"/>
      <c r="D361" s="165"/>
      <c r="E361" s="165"/>
      <c r="F361" s="165"/>
      <c r="G361" s="361"/>
      <c r="H361" s="361"/>
      <c r="I361" s="361"/>
      <c r="J361" s="361"/>
      <c r="K361" s="361"/>
      <c r="L361" s="361"/>
      <c r="M361" s="361"/>
      <c r="N361" s="361"/>
    </row>
    <row r="362" spans="1:14">
      <c r="A362" s="360"/>
      <c r="B362" s="165"/>
      <c r="C362" s="165"/>
      <c r="D362" s="165"/>
      <c r="E362" s="165"/>
      <c r="F362" s="165"/>
      <c r="G362" s="361"/>
      <c r="H362" s="361"/>
      <c r="I362" s="361"/>
      <c r="J362" s="361"/>
      <c r="K362" s="361"/>
      <c r="L362" s="361"/>
      <c r="M362" s="361"/>
      <c r="N362" s="361"/>
    </row>
    <row r="363" spans="1:14">
      <c r="A363" s="360"/>
      <c r="B363" s="165"/>
      <c r="C363" s="165"/>
      <c r="D363" s="165"/>
      <c r="E363" s="165"/>
      <c r="F363" s="165"/>
      <c r="G363" s="361"/>
      <c r="H363" s="361"/>
      <c r="I363" s="361"/>
      <c r="J363" s="361"/>
      <c r="K363" s="361"/>
      <c r="L363" s="361"/>
      <c r="M363" s="361"/>
      <c r="N363" s="361"/>
    </row>
    <row r="364" spans="1:14">
      <c r="A364" s="360"/>
      <c r="B364" s="165"/>
      <c r="C364" s="165"/>
      <c r="D364" s="165"/>
      <c r="E364" s="165"/>
      <c r="F364" s="165"/>
      <c r="G364" s="361"/>
      <c r="H364" s="361"/>
      <c r="I364" s="361"/>
      <c r="J364" s="361"/>
      <c r="K364" s="361"/>
      <c r="L364" s="361"/>
      <c r="M364" s="361"/>
      <c r="N364" s="361"/>
    </row>
    <row r="365" spans="1:14">
      <c r="A365" s="360"/>
      <c r="B365" s="165"/>
      <c r="C365" s="165"/>
      <c r="D365" s="165"/>
      <c r="E365" s="165"/>
      <c r="F365" s="165"/>
      <c r="G365" s="361"/>
      <c r="H365" s="361"/>
      <c r="I365" s="361"/>
      <c r="J365" s="361"/>
      <c r="K365" s="361"/>
      <c r="L365" s="361"/>
      <c r="M365" s="361"/>
      <c r="N365" s="361"/>
    </row>
    <row r="366" spans="1:14">
      <c r="A366" s="360"/>
      <c r="B366" s="165"/>
      <c r="C366" s="165"/>
      <c r="D366" s="165"/>
      <c r="E366" s="165"/>
      <c r="F366" s="165"/>
      <c r="G366" s="361"/>
      <c r="H366" s="361"/>
      <c r="I366" s="361"/>
      <c r="J366" s="361"/>
      <c r="K366" s="361"/>
      <c r="L366" s="361"/>
      <c r="M366" s="361"/>
      <c r="N366" s="361"/>
    </row>
    <row r="367" spans="1:14">
      <c r="A367" s="360"/>
      <c r="B367" s="165"/>
      <c r="C367" s="165"/>
      <c r="D367" s="165"/>
      <c r="E367" s="165"/>
      <c r="F367" s="165"/>
      <c r="G367" s="361"/>
      <c r="H367" s="361"/>
      <c r="I367" s="361"/>
      <c r="J367" s="361"/>
      <c r="K367" s="361"/>
      <c r="L367" s="361"/>
      <c r="M367" s="361"/>
      <c r="N367" s="361"/>
    </row>
    <row r="368" spans="1:14">
      <c r="A368" s="360"/>
      <c r="B368" s="165"/>
      <c r="C368" s="165"/>
      <c r="D368" s="165"/>
      <c r="E368" s="165"/>
      <c r="F368" s="165"/>
      <c r="G368" s="361"/>
      <c r="H368" s="361"/>
      <c r="I368" s="361"/>
      <c r="J368" s="361"/>
      <c r="K368" s="361"/>
      <c r="L368" s="361"/>
      <c r="M368" s="361"/>
      <c r="N368" s="361"/>
    </row>
    <row r="369" spans="1:14">
      <c r="A369" s="360"/>
      <c r="B369" s="165"/>
      <c r="C369" s="165"/>
      <c r="D369" s="165"/>
      <c r="E369" s="165"/>
      <c r="F369" s="165"/>
      <c r="G369" s="361"/>
      <c r="H369" s="361"/>
      <c r="I369" s="361"/>
      <c r="J369" s="361"/>
      <c r="K369" s="361"/>
      <c r="L369" s="361"/>
      <c r="M369" s="361"/>
      <c r="N369" s="361"/>
    </row>
    <row r="370" spans="1:14">
      <c r="A370" s="360"/>
      <c r="B370" s="165"/>
      <c r="C370" s="165"/>
      <c r="D370" s="165"/>
      <c r="E370" s="165"/>
      <c r="F370" s="165"/>
      <c r="G370" s="361"/>
      <c r="H370" s="361"/>
      <c r="I370" s="361"/>
      <c r="J370" s="361"/>
      <c r="K370" s="361"/>
      <c r="L370" s="361"/>
      <c r="M370" s="361"/>
      <c r="N370" s="361"/>
    </row>
    <row r="371" spans="1:14">
      <c r="A371" s="360"/>
      <c r="B371" s="165"/>
      <c r="C371" s="165"/>
      <c r="D371" s="165"/>
      <c r="E371" s="165"/>
      <c r="F371" s="165"/>
      <c r="G371" s="361"/>
      <c r="H371" s="361"/>
      <c r="I371" s="361"/>
      <c r="J371" s="361"/>
      <c r="K371" s="361"/>
      <c r="L371" s="361"/>
      <c r="M371" s="361"/>
      <c r="N371" s="361"/>
    </row>
    <row r="372" spans="1:14">
      <c r="A372" s="360"/>
      <c r="B372" s="165"/>
      <c r="C372" s="165"/>
      <c r="D372" s="165"/>
      <c r="E372" s="165"/>
      <c r="F372" s="165"/>
      <c r="G372" s="361"/>
      <c r="H372" s="361"/>
      <c r="I372" s="361"/>
      <c r="J372" s="361"/>
      <c r="K372" s="361"/>
      <c r="L372" s="361"/>
      <c r="M372" s="361"/>
      <c r="N372" s="361"/>
    </row>
    <row r="373" spans="1:14">
      <c r="A373" s="360"/>
      <c r="B373" s="165"/>
      <c r="C373" s="165"/>
      <c r="D373" s="165"/>
      <c r="E373" s="165"/>
      <c r="F373" s="165"/>
      <c r="G373" s="361"/>
      <c r="H373" s="361"/>
      <c r="I373" s="361"/>
      <c r="J373" s="361"/>
      <c r="K373" s="361"/>
      <c r="L373" s="361"/>
      <c r="M373" s="361"/>
      <c r="N373" s="361"/>
    </row>
    <row r="374" spans="1:14">
      <c r="A374" s="360"/>
      <c r="B374" s="165"/>
      <c r="C374" s="165"/>
      <c r="D374" s="165"/>
      <c r="E374" s="165"/>
      <c r="F374" s="165"/>
      <c r="G374" s="361"/>
      <c r="H374" s="361"/>
      <c r="I374" s="361"/>
      <c r="J374" s="361"/>
      <c r="K374" s="361"/>
      <c r="L374" s="361"/>
      <c r="M374" s="361"/>
      <c r="N374" s="361"/>
    </row>
    <row r="375" spans="1:14">
      <c r="A375" s="360"/>
      <c r="B375" s="165"/>
      <c r="C375" s="165"/>
      <c r="D375" s="165"/>
      <c r="E375" s="165"/>
      <c r="F375" s="165"/>
      <c r="G375" s="361"/>
      <c r="H375" s="361"/>
      <c r="I375" s="361"/>
      <c r="J375" s="361"/>
      <c r="K375" s="361"/>
      <c r="L375" s="361"/>
      <c r="M375" s="361"/>
      <c r="N375" s="361"/>
    </row>
    <row r="376" spans="1:14">
      <c r="A376" s="360"/>
      <c r="B376" s="165"/>
      <c r="C376" s="165"/>
      <c r="D376" s="165"/>
      <c r="E376" s="165"/>
      <c r="F376" s="165"/>
      <c r="G376" s="361"/>
      <c r="H376" s="361"/>
      <c r="I376" s="361"/>
      <c r="J376" s="361"/>
      <c r="K376" s="361"/>
      <c r="L376" s="361"/>
      <c r="M376" s="361"/>
      <c r="N376" s="361"/>
    </row>
    <row r="377" spans="1:14">
      <c r="A377" s="360"/>
      <c r="B377" s="165"/>
      <c r="C377" s="165"/>
      <c r="D377" s="165"/>
      <c r="E377" s="165"/>
      <c r="F377" s="165"/>
      <c r="G377" s="361"/>
      <c r="H377" s="361"/>
      <c r="I377" s="361"/>
      <c r="J377" s="361"/>
      <c r="K377" s="361"/>
      <c r="L377" s="361"/>
      <c r="M377" s="361"/>
      <c r="N377" s="361"/>
    </row>
    <row r="378" spans="1:14">
      <c r="A378" s="360"/>
      <c r="B378" s="165"/>
      <c r="C378" s="165"/>
      <c r="D378" s="165"/>
      <c r="E378" s="165"/>
      <c r="F378" s="165"/>
      <c r="G378" s="361"/>
      <c r="H378" s="361"/>
      <c r="I378" s="361"/>
      <c r="J378" s="361"/>
      <c r="K378" s="361"/>
      <c r="L378" s="361"/>
      <c r="M378" s="361"/>
      <c r="N378" s="361"/>
    </row>
    <row r="379" spans="1:14">
      <c r="A379" s="360"/>
      <c r="B379" s="165"/>
      <c r="C379" s="165"/>
      <c r="D379" s="165"/>
      <c r="E379" s="165"/>
      <c r="F379" s="165"/>
      <c r="G379" s="361"/>
      <c r="H379" s="361"/>
      <c r="I379" s="361"/>
      <c r="J379" s="361"/>
      <c r="K379" s="361"/>
      <c r="L379" s="361"/>
      <c r="M379" s="361"/>
      <c r="N379" s="361"/>
    </row>
    <row r="380" spans="1:14">
      <c r="A380" s="360"/>
      <c r="B380" s="165"/>
      <c r="C380" s="165"/>
      <c r="D380" s="165"/>
      <c r="E380" s="165"/>
      <c r="F380" s="165"/>
      <c r="G380" s="361"/>
      <c r="H380" s="361"/>
      <c r="I380" s="361"/>
      <c r="J380" s="361"/>
      <c r="K380" s="361"/>
      <c r="L380" s="361"/>
      <c r="M380" s="361"/>
      <c r="N380" s="361"/>
    </row>
    <row r="381" spans="1:14">
      <c r="A381" s="360"/>
      <c r="B381" s="165"/>
      <c r="C381" s="165"/>
      <c r="D381" s="165"/>
      <c r="E381" s="165"/>
      <c r="F381" s="165"/>
      <c r="G381" s="361"/>
      <c r="H381" s="361"/>
      <c r="I381" s="361"/>
      <c r="J381" s="361"/>
      <c r="K381" s="361"/>
      <c r="L381" s="361"/>
      <c r="M381" s="361"/>
      <c r="N381" s="361"/>
    </row>
    <row r="382" spans="1:14">
      <c r="A382" s="360"/>
      <c r="B382" s="165"/>
      <c r="C382" s="165"/>
      <c r="D382" s="165"/>
      <c r="E382" s="165"/>
      <c r="F382" s="165"/>
      <c r="G382" s="361"/>
      <c r="H382" s="361"/>
      <c r="I382" s="361"/>
      <c r="J382" s="361"/>
      <c r="K382" s="361"/>
      <c r="L382" s="361"/>
      <c r="M382" s="361"/>
      <c r="N382" s="361"/>
    </row>
    <row r="383" spans="1:14">
      <c r="A383" s="360"/>
      <c r="B383" s="165"/>
      <c r="C383" s="165"/>
      <c r="D383" s="165"/>
      <c r="E383" s="165"/>
      <c r="F383" s="165"/>
      <c r="G383" s="361"/>
      <c r="H383" s="361"/>
      <c r="I383" s="361"/>
      <c r="J383" s="361"/>
      <c r="K383" s="361"/>
      <c r="L383" s="361"/>
      <c r="M383" s="361"/>
      <c r="N383" s="361"/>
    </row>
    <row r="384" spans="1:14">
      <c r="A384" s="360"/>
      <c r="B384" s="165"/>
      <c r="C384" s="165"/>
      <c r="D384" s="165"/>
      <c r="E384" s="165"/>
      <c r="F384" s="165"/>
      <c r="G384" s="361"/>
      <c r="H384" s="361"/>
      <c r="I384" s="361"/>
      <c r="J384" s="361"/>
      <c r="K384" s="361"/>
      <c r="L384" s="361"/>
      <c r="M384" s="361"/>
      <c r="N384" s="361"/>
    </row>
    <row r="385" spans="1:14">
      <c r="A385" s="360"/>
      <c r="B385" s="165"/>
      <c r="C385" s="165"/>
      <c r="D385" s="165"/>
      <c r="E385" s="165"/>
      <c r="F385" s="165"/>
      <c r="G385" s="361"/>
      <c r="H385" s="361"/>
      <c r="I385" s="361"/>
      <c r="J385" s="361"/>
      <c r="K385" s="361"/>
      <c r="L385" s="361"/>
      <c r="M385" s="361"/>
      <c r="N385" s="361"/>
    </row>
    <row r="386" spans="1:14">
      <c r="A386" s="360"/>
      <c r="B386" s="165"/>
      <c r="C386" s="165"/>
      <c r="D386" s="165"/>
      <c r="E386" s="165"/>
      <c r="F386" s="165"/>
      <c r="G386" s="361"/>
      <c r="H386" s="361"/>
      <c r="I386" s="361"/>
      <c r="J386" s="361"/>
      <c r="K386" s="361"/>
      <c r="L386" s="361"/>
      <c r="M386" s="361"/>
      <c r="N386" s="361"/>
    </row>
    <row r="387" spans="1:14">
      <c r="A387" s="360"/>
      <c r="B387" s="165"/>
      <c r="C387" s="165"/>
      <c r="D387" s="165"/>
      <c r="E387" s="165"/>
      <c r="F387" s="165"/>
      <c r="G387" s="361"/>
      <c r="H387" s="361"/>
      <c r="I387" s="361"/>
      <c r="J387" s="361"/>
      <c r="K387" s="361"/>
      <c r="L387" s="361"/>
      <c r="M387" s="361"/>
      <c r="N387" s="361"/>
    </row>
    <row r="388" spans="1:14">
      <c r="A388" s="360"/>
      <c r="B388" s="165"/>
      <c r="C388" s="165"/>
      <c r="D388" s="165"/>
      <c r="E388" s="165"/>
      <c r="F388" s="165"/>
      <c r="G388" s="361"/>
      <c r="H388" s="361"/>
      <c r="I388" s="361"/>
      <c r="J388" s="361"/>
      <c r="K388" s="361"/>
      <c r="L388" s="361"/>
      <c r="M388" s="361"/>
      <c r="N388" s="361"/>
    </row>
    <row r="389" spans="1:14">
      <c r="A389" s="360"/>
      <c r="B389" s="165"/>
      <c r="C389" s="165"/>
      <c r="D389" s="165"/>
      <c r="E389" s="165"/>
      <c r="F389" s="165"/>
      <c r="G389" s="361"/>
      <c r="H389" s="361"/>
      <c r="I389" s="361"/>
      <c r="J389" s="361"/>
      <c r="K389" s="361"/>
      <c r="L389" s="361"/>
      <c r="M389" s="361"/>
      <c r="N389" s="361"/>
    </row>
    <row r="390" spans="1:14">
      <c r="A390" s="360"/>
      <c r="B390" s="165"/>
      <c r="C390" s="165"/>
      <c r="D390" s="165"/>
      <c r="E390" s="165"/>
      <c r="F390" s="165"/>
      <c r="G390" s="361"/>
      <c r="H390" s="361"/>
      <c r="I390" s="361"/>
      <c r="J390" s="361"/>
      <c r="K390" s="361"/>
      <c r="L390" s="361"/>
      <c r="M390" s="361"/>
      <c r="N390" s="361"/>
    </row>
    <row r="391" spans="1:14">
      <c r="A391" s="360"/>
      <c r="B391" s="165"/>
      <c r="C391" s="165"/>
      <c r="D391" s="165"/>
      <c r="E391" s="165"/>
      <c r="F391" s="165"/>
      <c r="G391" s="361"/>
      <c r="H391" s="361"/>
      <c r="I391" s="361"/>
      <c r="J391" s="361"/>
      <c r="K391" s="361"/>
      <c r="L391" s="361"/>
      <c r="M391" s="361"/>
      <c r="N391" s="361"/>
    </row>
    <row r="392" spans="1:14">
      <c r="A392" s="360"/>
      <c r="B392" s="165"/>
      <c r="C392" s="165"/>
      <c r="D392" s="165"/>
      <c r="E392" s="165"/>
      <c r="F392" s="165"/>
      <c r="G392" s="361"/>
      <c r="H392" s="361"/>
      <c r="I392" s="361"/>
      <c r="J392" s="361"/>
      <c r="K392" s="361"/>
      <c r="L392" s="361"/>
      <c r="M392" s="361"/>
      <c r="N392" s="361"/>
    </row>
    <row r="393" spans="1:14">
      <c r="A393" s="360"/>
      <c r="B393" s="165"/>
      <c r="C393" s="165"/>
      <c r="D393" s="165"/>
      <c r="E393" s="165"/>
      <c r="F393" s="165"/>
      <c r="G393" s="361"/>
      <c r="H393" s="361"/>
      <c r="I393" s="361"/>
      <c r="J393" s="361"/>
      <c r="K393" s="361"/>
      <c r="L393" s="361"/>
      <c r="M393" s="361"/>
      <c r="N393" s="361"/>
    </row>
    <row r="394" spans="1:14">
      <c r="A394" s="360"/>
      <c r="B394" s="165"/>
      <c r="C394" s="165"/>
      <c r="D394" s="165"/>
      <c r="E394" s="165"/>
      <c r="F394" s="165"/>
      <c r="G394" s="361"/>
      <c r="H394" s="361"/>
      <c r="I394" s="361"/>
      <c r="J394" s="361"/>
      <c r="K394" s="361"/>
      <c r="L394" s="361"/>
      <c r="M394" s="361"/>
      <c r="N394" s="361"/>
    </row>
    <row r="395" spans="1:14">
      <c r="A395" s="360"/>
      <c r="B395" s="165"/>
      <c r="C395" s="165"/>
      <c r="D395" s="165"/>
      <c r="E395" s="165"/>
      <c r="F395" s="165"/>
      <c r="G395" s="361"/>
      <c r="H395" s="361"/>
      <c r="I395" s="361"/>
      <c r="J395" s="361"/>
      <c r="K395" s="361"/>
      <c r="L395" s="361"/>
      <c r="M395" s="361"/>
      <c r="N395" s="361"/>
    </row>
    <row r="396" spans="1:14">
      <c r="A396" s="360"/>
      <c r="B396" s="165"/>
      <c r="C396" s="165"/>
      <c r="D396" s="165"/>
      <c r="E396" s="165"/>
      <c r="F396" s="165"/>
      <c r="G396" s="361"/>
      <c r="H396" s="361"/>
      <c r="I396" s="361"/>
      <c r="J396" s="361"/>
      <c r="K396" s="361"/>
      <c r="L396" s="361"/>
      <c r="M396" s="361"/>
      <c r="N396" s="361"/>
    </row>
    <row r="397" spans="1:14">
      <c r="A397" s="360"/>
      <c r="B397" s="165"/>
      <c r="C397" s="165"/>
      <c r="D397" s="165"/>
      <c r="E397" s="165"/>
      <c r="F397" s="165"/>
      <c r="G397" s="361"/>
      <c r="H397" s="361"/>
      <c r="I397" s="361"/>
      <c r="J397" s="361"/>
      <c r="K397" s="361"/>
      <c r="L397" s="361"/>
      <c r="M397" s="361"/>
      <c r="N397" s="361"/>
    </row>
    <row r="398" spans="1:14">
      <c r="A398" s="360"/>
      <c r="B398" s="165"/>
      <c r="C398" s="165"/>
      <c r="D398" s="165"/>
      <c r="E398" s="165"/>
      <c r="F398" s="165"/>
      <c r="G398" s="361"/>
      <c r="H398" s="361"/>
      <c r="I398" s="361"/>
      <c r="J398" s="361"/>
      <c r="K398" s="361"/>
      <c r="L398" s="361"/>
      <c r="M398" s="361"/>
      <c r="N398" s="361"/>
    </row>
    <row r="399" spans="1:14">
      <c r="A399" s="360"/>
      <c r="B399" s="165"/>
      <c r="C399" s="165"/>
      <c r="D399" s="165"/>
      <c r="E399" s="165"/>
      <c r="F399" s="165"/>
      <c r="G399" s="361"/>
      <c r="H399" s="361"/>
      <c r="I399" s="361"/>
      <c r="J399" s="361"/>
      <c r="K399" s="361"/>
      <c r="L399" s="361"/>
      <c r="M399" s="361"/>
      <c r="N399" s="361"/>
    </row>
    <row r="400" spans="1:14">
      <c r="A400" s="360"/>
      <c r="B400" s="165"/>
      <c r="C400" s="165"/>
      <c r="D400" s="165"/>
      <c r="E400" s="165"/>
      <c r="F400" s="165"/>
      <c r="G400" s="361"/>
      <c r="H400" s="361"/>
      <c r="I400" s="361"/>
      <c r="J400" s="361"/>
      <c r="K400" s="361"/>
      <c r="L400" s="361"/>
      <c r="M400" s="361"/>
      <c r="N400" s="361"/>
    </row>
    <row r="401" spans="1:14">
      <c r="A401" s="360"/>
      <c r="B401" s="165"/>
      <c r="C401" s="165"/>
      <c r="D401" s="165"/>
      <c r="E401" s="165"/>
      <c r="F401" s="165"/>
      <c r="G401" s="361"/>
      <c r="H401" s="361"/>
      <c r="I401" s="361"/>
      <c r="J401" s="361"/>
      <c r="K401" s="361"/>
      <c r="L401" s="361"/>
      <c r="M401" s="361"/>
      <c r="N401" s="361"/>
    </row>
    <row r="402" spans="1:14">
      <c r="A402" s="360"/>
      <c r="B402" s="165"/>
      <c r="C402" s="165"/>
      <c r="D402" s="165"/>
      <c r="E402" s="165"/>
      <c r="F402" s="165"/>
      <c r="G402" s="361"/>
      <c r="H402" s="361"/>
      <c r="I402" s="361"/>
      <c r="J402" s="361"/>
      <c r="K402" s="361"/>
      <c r="L402" s="361"/>
      <c r="M402" s="361"/>
      <c r="N402" s="361"/>
    </row>
    <row r="403" spans="1:14">
      <c r="A403" s="360"/>
      <c r="B403" s="165"/>
      <c r="C403" s="165"/>
      <c r="D403" s="165"/>
      <c r="E403" s="165"/>
      <c r="F403" s="165"/>
      <c r="G403" s="361"/>
      <c r="H403" s="361"/>
      <c r="I403" s="361"/>
      <c r="J403" s="361"/>
      <c r="K403" s="361"/>
      <c r="L403" s="361"/>
      <c r="M403" s="361"/>
      <c r="N403" s="361"/>
    </row>
    <row r="404" spans="1:14">
      <c r="A404" s="360"/>
      <c r="B404" s="165"/>
      <c r="C404" s="165"/>
      <c r="D404" s="165"/>
      <c r="E404" s="165"/>
      <c r="F404" s="165"/>
      <c r="G404" s="361"/>
      <c r="H404" s="361"/>
      <c r="I404" s="361"/>
      <c r="J404" s="361"/>
      <c r="K404" s="361"/>
      <c r="L404" s="361"/>
      <c r="M404" s="361"/>
      <c r="N404" s="361"/>
    </row>
    <row r="405" spans="1:14">
      <c r="A405" s="360"/>
      <c r="B405" s="165"/>
      <c r="C405" s="165"/>
      <c r="D405" s="165"/>
      <c r="E405" s="165"/>
      <c r="F405" s="165"/>
      <c r="G405" s="361"/>
      <c r="H405" s="361"/>
      <c r="I405" s="361"/>
      <c r="J405" s="361"/>
      <c r="K405" s="361"/>
      <c r="L405" s="361"/>
      <c r="M405" s="361"/>
      <c r="N405" s="361"/>
    </row>
    <row r="406" spans="1:14">
      <c r="A406" s="360"/>
      <c r="B406" s="165"/>
      <c r="C406" s="165"/>
      <c r="D406" s="165"/>
      <c r="E406" s="165"/>
      <c r="F406" s="165"/>
      <c r="G406" s="361"/>
      <c r="H406" s="361"/>
      <c r="I406" s="361"/>
      <c r="J406" s="361"/>
      <c r="K406" s="361"/>
      <c r="L406" s="361"/>
      <c r="M406" s="361"/>
      <c r="N406" s="361"/>
    </row>
    <row r="407" spans="1:14">
      <c r="A407" s="360"/>
      <c r="B407" s="165"/>
      <c r="C407" s="165"/>
      <c r="D407" s="165"/>
      <c r="E407" s="165"/>
      <c r="F407" s="165"/>
      <c r="G407" s="361"/>
      <c r="H407" s="361"/>
      <c r="I407" s="361"/>
      <c r="J407" s="361"/>
      <c r="K407" s="361"/>
      <c r="L407" s="361"/>
      <c r="M407" s="361"/>
      <c r="N407" s="361"/>
    </row>
    <row r="408" spans="1:14">
      <c r="A408" s="360"/>
      <c r="B408" s="165"/>
      <c r="C408" s="165"/>
      <c r="D408" s="165"/>
      <c r="E408" s="165"/>
      <c r="F408" s="165"/>
      <c r="G408" s="361"/>
      <c r="H408" s="361"/>
      <c r="I408" s="361"/>
      <c r="J408" s="361"/>
      <c r="K408" s="361"/>
      <c r="L408" s="361"/>
      <c r="M408" s="361"/>
      <c r="N408" s="361"/>
    </row>
    <row r="409" spans="1:14">
      <c r="A409" s="360"/>
      <c r="B409" s="165"/>
      <c r="C409" s="165"/>
      <c r="D409" s="165"/>
      <c r="E409" s="165"/>
      <c r="F409" s="165"/>
      <c r="G409" s="361"/>
      <c r="H409" s="361"/>
      <c r="I409" s="361"/>
      <c r="J409" s="361"/>
      <c r="K409" s="361"/>
      <c r="L409" s="361"/>
      <c r="M409" s="361"/>
      <c r="N409" s="361"/>
    </row>
    <row r="410" spans="1:14">
      <c r="A410" s="360"/>
      <c r="B410" s="165"/>
      <c r="C410" s="165"/>
      <c r="D410" s="165"/>
      <c r="E410" s="165"/>
      <c r="F410" s="165"/>
      <c r="G410" s="361"/>
      <c r="H410" s="361"/>
      <c r="I410" s="361"/>
      <c r="J410" s="361"/>
      <c r="K410" s="361"/>
      <c r="L410" s="361"/>
      <c r="M410" s="361"/>
      <c r="N410" s="361"/>
    </row>
    <row r="411" spans="1:14">
      <c r="A411" s="360"/>
      <c r="B411" s="165"/>
      <c r="C411" s="165"/>
      <c r="D411" s="165"/>
      <c r="E411" s="165"/>
      <c r="F411" s="165"/>
      <c r="G411" s="361"/>
      <c r="H411" s="361"/>
      <c r="I411" s="361"/>
      <c r="J411" s="361"/>
      <c r="K411" s="361"/>
      <c r="L411" s="361"/>
      <c r="M411" s="361"/>
      <c r="N411" s="361"/>
    </row>
    <row r="412" spans="1:14">
      <c r="A412" s="360"/>
      <c r="B412" s="165"/>
      <c r="C412" s="165"/>
      <c r="D412" s="165"/>
      <c r="E412" s="165"/>
      <c r="F412" s="165"/>
      <c r="G412" s="361"/>
      <c r="H412" s="361"/>
      <c r="I412" s="361"/>
      <c r="J412" s="361"/>
      <c r="K412" s="361"/>
      <c r="L412" s="361"/>
      <c r="M412" s="361"/>
      <c r="N412" s="361"/>
    </row>
    <row r="413" spans="1:14">
      <c r="A413" s="360"/>
      <c r="B413" s="165"/>
      <c r="C413" s="165"/>
      <c r="D413" s="165"/>
      <c r="E413" s="165"/>
      <c r="F413" s="165"/>
      <c r="G413" s="361"/>
      <c r="H413" s="361"/>
      <c r="I413" s="361"/>
      <c r="J413" s="361"/>
      <c r="K413" s="361"/>
      <c r="L413" s="361"/>
      <c r="M413" s="361"/>
      <c r="N413" s="361"/>
    </row>
    <row r="414" spans="1:14">
      <c r="A414" s="360"/>
      <c r="B414" s="165"/>
      <c r="C414" s="165"/>
      <c r="D414" s="165"/>
      <c r="E414" s="165"/>
      <c r="F414" s="165"/>
      <c r="G414" s="361"/>
      <c r="H414" s="361"/>
      <c r="I414" s="361"/>
      <c r="J414" s="361"/>
      <c r="K414" s="361"/>
      <c r="L414" s="361"/>
      <c r="M414" s="361"/>
      <c r="N414" s="361"/>
    </row>
    <row r="415" spans="1:14">
      <c r="A415" s="360"/>
      <c r="B415" s="165"/>
      <c r="C415" s="165"/>
      <c r="D415" s="165"/>
      <c r="E415" s="165"/>
      <c r="F415" s="165"/>
      <c r="G415" s="361"/>
      <c r="H415" s="361"/>
      <c r="I415" s="361"/>
      <c r="J415" s="361"/>
      <c r="K415" s="361"/>
      <c r="L415" s="361"/>
      <c r="M415" s="361"/>
      <c r="N415" s="361"/>
    </row>
    <row r="416" spans="1:14">
      <c r="A416" s="360"/>
      <c r="B416" s="165"/>
      <c r="C416" s="165"/>
      <c r="D416" s="165"/>
      <c r="E416" s="165"/>
      <c r="F416" s="165"/>
      <c r="G416" s="361"/>
      <c r="H416" s="361"/>
      <c r="I416" s="361"/>
      <c r="J416" s="361"/>
      <c r="K416" s="361"/>
      <c r="L416" s="361"/>
      <c r="M416" s="361"/>
      <c r="N416" s="361"/>
    </row>
    <row r="417" spans="1:14">
      <c r="A417" s="360"/>
      <c r="B417" s="165"/>
      <c r="C417" s="165"/>
      <c r="D417" s="165"/>
      <c r="E417" s="165"/>
      <c r="F417" s="165"/>
      <c r="G417" s="361"/>
      <c r="H417" s="361"/>
      <c r="I417" s="361"/>
      <c r="J417" s="361"/>
      <c r="K417" s="361"/>
      <c r="L417" s="361"/>
      <c r="M417" s="361"/>
      <c r="N417" s="361"/>
    </row>
    <row r="418" spans="1:14">
      <c r="A418" s="360"/>
      <c r="B418" s="165"/>
      <c r="C418" s="165"/>
      <c r="D418" s="165"/>
      <c r="E418" s="165"/>
      <c r="F418" s="165"/>
      <c r="G418" s="361"/>
      <c r="H418" s="361"/>
      <c r="I418" s="361"/>
      <c r="J418" s="361"/>
      <c r="K418" s="361"/>
      <c r="L418" s="361"/>
      <c r="M418" s="361"/>
      <c r="N418" s="361"/>
    </row>
    <row r="419" spans="1:14">
      <c r="A419" s="360"/>
      <c r="B419" s="165"/>
      <c r="C419" s="165"/>
      <c r="D419" s="165"/>
      <c r="E419" s="165"/>
      <c r="F419" s="165"/>
      <c r="G419" s="361"/>
      <c r="H419" s="361"/>
      <c r="I419" s="361"/>
      <c r="J419" s="361"/>
      <c r="K419" s="361"/>
      <c r="L419" s="361"/>
      <c r="M419" s="361"/>
      <c r="N419" s="361"/>
    </row>
    <row r="420" spans="1:14">
      <c r="A420" s="360"/>
      <c r="B420" s="165"/>
      <c r="C420" s="165"/>
      <c r="D420" s="165"/>
      <c r="E420" s="165"/>
      <c r="F420" s="165"/>
      <c r="G420" s="361"/>
      <c r="H420" s="361"/>
      <c r="I420" s="361"/>
      <c r="J420" s="361"/>
      <c r="K420" s="361"/>
      <c r="L420" s="361"/>
      <c r="M420" s="361"/>
      <c r="N420" s="361"/>
    </row>
    <row r="421" spans="1:14">
      <c r="A421" s="360"/>
      <c r="B421" s="165"/>
      <c r="C421" s="165"/>
      <c r="D421" s="165"/>
      <c r="E421" s="165"/>
      <c r="F421" s="165"/>
      <c r="G421" s="361"/>
      <c r="H421" s="361"/>
      <c r="I421" s="361"/>
      <c r="J421" s="361"/>
      <c r="K421" s="361"/>
      <c r="L421" s="361"/>
      <c r="M421" s="361"/>
      <c r="N421" s="361"/>
    </row>
    <row r="422" spans="1:14">
      <c r="A422" s="360"/>
      <c r="B422" s="165"/>
      <c r="C422" s="165"/>
      <c r="D422" s="165"/>
      <c r="E422" s="165"/>
      <c r="F422" s="165"/>
      <c r="G422" s="361"/>
      <c r="H422" s="361"/>
      <c r="I422" s="361"/>
      <c r="J422" s="361"/>
      <c r="K422" s="361"/>
      <c r="L422" s="361"/>
      <c r="M422" s="361"/>
      <c r="N422" s="361"/>
    </row>
    <row r="423" spans="1:14">
      <c r="A423" s="360"/>
      <c r="B423" s="165"/>
      <c r="C423" s="165"/>
      <c r="D423" s="165"/>
      <c r="E423" s="165"/>
      <c r="F423" s="165"/>
      <c r="G423" s="361"/>
      <c r="H423" s="361"/>
      <c r="I423" s="361"/>
      <c r="J423" s="361"/>
      <c r="K423" s="361"/>
      <c r="L423" s="361"/>
      <c r="M423" s="361"/>
      <c r="N423" s="361"/>
    </row>
    <row r="424" spans="1:14">
      <c r="A424" s="360"/>
      <c r="B424" s="165"/>
      <c r="C424" s="165"/>
      <c r="D424" s="165"/>
      <c r="E424" s="165"/>
      <c r="F424" s="165"/>
      <c r="G424" s="361"/>
      <c r="H424" s="361"/>
      <c r="I424" s="361"/>
      <c r="J424" s="361"/>
      <c r="K424" s="361"/>
      <c r="L424" s="361"/>
      <c r="M424" s="361"/>
      <c r="N424" s="361"/>
    </row>
    <row r="425" spans="1:14">
      <c r="A425" s="360"/>
      <c r="B425" s="165"/>
      <c r="C425" s="165"/>
      <c r="D425" s="165"/>
      <c r="E425" s="165"/>
      <c r="F425" s="165"/>
      <c r="G425" s="361"/>
      <c r="H425" s="361"/>
      <c r="I425" s="361"/>
      <c r="J425" s="361"/>
      <c r="K425" s="361"/>
      <c r="L425" s="361"/>
      <c r="M425" s="361"/>
      <c r="N425" s="361"/>
    </row>
    <row r="426" spans="1:14">
      <c r="A426" s="360"/>
      <c r="B426" s="165"/>
      <c r="C426" s="165"/>
      <c r="D426" s="165"/>
      <c r="E426" s="165"/>
      <c r="F426" s="165"/>
      <c r="G426" s="361"/>
      <c r="H426" s="361"/>
      <c r="I426" s="361"/>
      <c r="J426" s="361"/>
      <c r="K426" s="361"/>
      <c r="L426" s="361"/>
      <c r="M426" s="361"/>
      <c r="N426" s="361"/>
    </row>
    <row r="427" spans="1:14">
      <c r="A427" s="360"/>
      <c r="B427" s="165"/>
      <c r="C427" s="165"/>
      <c r="D427" s="165"/>
      <c r="E427" s="165"/>
      <c r="F427" s="165"/>
      <c r="G427" s="361"/>
      <c r="H427" s="361"/>
      <c r="I427" s="361"/>
      <c r="J427" s="361"/>
      <c r="K427" s="361"/>
      <c r="L427" s="361"/>
      <c r="M427" s="361"/>
      <c r="N427" s="361"/>
    </row>
    <row r="428" spans="1:14">
      <c r="A428" s="360"/>
      <c r="B428" s="165"/>
      <c r="C428" s="165"/>
      <c r="D428" s="165"/>
      <c r="E428" s="165"/>
      <c r="F428" s="165"/>
      <c r="G428" s="361"/>
      <c r="H428" s="361"/>
      <c r="I428" s="361"/>
      <c r="J428" s="361"/>
      <c r="K428" s="361"/>
      <c r="L428" s="361"/>
      <c r="M428" s="361"/>
      <c r="N428" s="361"/>
    </row>
    <row r="429" spans="1:14">
      <c r="A429" s="360"/>
      <c r="B429" s="165"/>
      <c r="C429" s="165"/>
      <c r="D429" s="165"/>
      <c r="E429" s="165"/>
      <c r="F429" s="165"/>
      <c r="G429" s="361"/>
      <c r="H429" s="361"/>
      <c r="I429" s="361"/>
      <c r="J429" s="361"/>
      <c r="K429" s="361"/>
      <c r="L429" s="361"/>
      <c r="M429" s="361"/>
      <c r="N429" s="361"/>
    </row>
    <row r="430" spans="1:14">
      <c r="A430" s="360"/>
      <c r="B430" s="165"/>
      <c r="C430" s="165"/>
      <c r="D430" s="165"/>
      <c r="E430" s="165"/>
      <c r="F430" s="165"/>
      <c r="G430" s="361"/>
      <c r="H430" s="361"/>
      <c r="I430" s="361"/>
      <c r="J430" s="361"/>
      <c r="K430" s="361"/>
      <c r="L430" s="361"/>
      <c r="M430" s="361"/>
      <c r="N430" s="361"/>
    </row>
    <row r="431" spans="1:14">
      <c r="A431" s="360"/>
      <c r="B431" s="165"/>
      <c r="C431" s="165"/>
      <c r="D431" s="165"/>
      <c r="E431" s="165"/>
      <c r="F431" s="165"/>
      <c r="G431" s="361"/>
      <c r="H431" s="361"/>
      <c r="I431" s="361"/>
      <c r="J431" s="361"/>
      <c r="K431" s="361"/>
      <c r="L431" s="361"/>
      <c r="M431" s="361"/>
      <c r="N431" s="361"/>
    </row>
    <row r="432" spans="1:14">
      <c r="A432" s="360"/>
      <c r="B432" s="165"/>
      <c r="C432" s="165"/>
      <c r="D432" s="165"/>
      <c r="E432" s="165"/>
      <c r="F432" s="165"/>
      <c r="G432" s="361"/>
      <c r="H432" s="361"/>
      <c r="I432" s="361"/>
      <c r="J432" s="361"/>
      <c r="K432" s="361"/>
      <c r="L432" s="361"/>
      <c r="M432" s="361"/>
      <c r="N432" s="361"/>
    </row>
    <row r="433" spans="1:14">
      <c r="A433" s="360"/>
      <c r="B433" s="165"/>
      <c r="C433" s="165"/>
      <c r="D433" s="165"/>
      <c r="E433" s="165"/>
      <c r="F433" s="165"/>
      <c r="G433" s="361"/>
      <c r="H433" s="361"/>
      <c r="I433" s="361"/>
      <c r="J433" s="361"/>
      <c r="K433" s="361"/>
      <c r="L433" s="361"/>
      <c r="M433" s="361"/>
      <c r="N433" s="361"/>
    </row>
    <row r="434" spans="1:14">
      <c r="A434" s="360"/>
      <c r="B434" s="165"/>
      <c r="C434" s="165"/>
      <c r="D434" s="165"/>
      <c r="E434" s="165"/>
      <c r="F434" s="165"/>
      <c r="G434" s="361"/>
      <c r="H434" s="361"/>
      <c r="I434" s="361"/>
      <c r="J434" s="361"/>
      <c r="K434" s="361"/>
      <c r="L434" s="361"/>
      <c r="M434" s="361"/>
      <c r="N434" s="361"/>
    </row>
    <row r="435" spans="1:14">
      <c r="A435" s="360"/>
      <c r="B435" s="165"/>
      <c r="C435" s="165"/>
      <c r="D435" s="165"/>
      <c r="E435" s="165"/>
      <c r="F435" s="165"/>
      <c r="G435" s="361"/>
      <c r="H435" s="361"/>
      <c r="I435" s="361"/>
      <c r="J435" s="361"/>
      <c r="K435" s="361"/>
      <c r="L435" s="361"/>
      <c r="M435" s="361"/>
      <c r="N435" s="361"/>
    </row>
    <row r="436" spans="1:14">
      <c r="A436" s="360"/>
      <c r="B436" s="165"/>
      <c r="C436" s="165"/>
      <c r="D436" s="165"/>
      <c r="E436" s="165"/>
      <c r="F436" s="165"/>
      <c r="G436" s="361"/>
      <c r="H436" s="361"/>
      <c r="I436" s="361"/>
      <c r="J436" s="361"/>
      <c r="K436" s="361"/>
      <c r="L436" s="361"/>
      <c r="M436" s="361"/>
      <c r="N436" s="361"/>
    </row>
    <row r="437" spans="1:14">
      <c r="A437" s="360"/>
      <c r="B437" s="165"/>
      <c r="C437" s="165"/>
      <c r="D437" s="165"/>
      <c r="E437" s="165"/>
      <c r="F437" s="165"/>
      <c r="G437" s="361"/>
      <c r="H437" s="361"/>
      <c r="I437" s="361"/>
      <c r="J437" s="361"/>
      <c r="K437" s="361"/>
      <c r="L437" s="361"/>
      <c r="M437" s="361"/>
      <c r="N437" s="361"/>
    </row>
    <row r="438" spans="1:14">
      <c r="A438" s="360"/>
      <c r="B438" s="165"/>
      <c r="C438" s="165"/>
      <c r="D438" s="165"/>
      <c r="E438" s="165"/>
      <c r="F438" s="165"/>
      <c r="G438" s="361"/>
      <c r="H438" s="361"/>
      <c r="I438" s="361"/>
      <c r="J438" s="361"/>
      <c r="K438" s="361"/>
      <c r="L438" s="361"/>
      <c r="M438" s="361"/>
      <c r="N438" s="361"/>
    </row>
    <row r="439" spans="1:14">
      <c r="A439" s="360"/>
      <c r="B439" s="165"/>
      <c r="C439" s="165"/>
      <c r="D439" s="165"/>
      <c r="E439" s="165"/>
      <c r="F439" s="165"/>
      <c r="G439" s="361"/>
      <c r="H439" s="361"/>
      <c r="I439" s="361"/>
      <c r="J439" s="361"/>
      <c r="K439" s="361"/>
      <c r="L439" s="361"/>
      <c r="M439" s="361"/>
      <c r="N439" s="361"/>
    </row>
    <row r="440" spans="1:14">
      <c r="A440" s="360"/>
      <c r="B440" s="165"/>
      <c r="C440" s="165"/>
      <c r="D440" s="165"/>
      <c r="E440" s="165"/>
      <c r="F440" s="165"/>
      <c r="G440" s="361"/>
      <c r="H440" s="361"/>
      <c r="I440" s="361"/>
      <c r="J440" s="361"/>
      <c r="K440" s="361"/>
      <c r="L440" s="361"/>
      <c r="M440" s="361"/>
      <c r="N440" s="361"/>
    </row>
    <row r="441" spans="1:14">
      <c r="A441" s="360"/>
      <c r="B441" s="165"/>
      <c r="C441" s="165"/>
      <c r="D441" s="165"/>
      <c r="E441" s="165"/>
      <c r="F441" s="165"/>
      <c r="G441" s="361"/>
      <c r="H441" s="361"/>
      <c r="I441" s="361"/>
      <c r="J441" s="361"/>
      <c r="K441" s="361"/>
      <c r="L441" s="361"/>
      <c r="M441" s="361"/>
      <c r="N441" s="361"/>
    </row>
    <row r="442" spans="1:14">
      <c r="A442" s="360"/>
      <c r="B442" s="165"/>
      <c r="C442" s="165"/>
      <c r="D442" s="165"/>
      <c r="E442" s="165"/>
      <c r="F442" s="165"/>
      <c r="G442" s="361"/>
      <c r="H442" s="361"/>
      <c r="I442" s="361"/>
      <c r="J442" s="361"/>
      <c r="K442" s="361"/>
      <c r="L442" s="361"/>
      <c r="M442" s="361"/>
      <c r="N442" s="361"/>
    </row>
    <row r="443" spans="1:14">
      <c r="A443" s="360"/>
      <c r="B443" s="165"/>
      <c r="C443" s="165"/>
      <c r="D443" s="165"/>
      <c r="E443" s="165"/>
      <c r="F443" s="165"/>
      <c r="G443" s="361"/>
      <c r="H443" s="361"/>
      <c r="I443" s="361"/>
      <c r="J443" s="361"/>
      <c r="K443" s="361"/>
      <c r="L443" s="361"/>
      <c r="M443" s="361"/>
      <c r="N443" s="361"/>
    </row>
    <row r="444" spans="1:14">
      <c r="A444" s="360"/>
      <c r="B444" s="165"/>
      <c r="C444" s="165"/>
      <c r="D444" s="165"/>
      <c r="E444" s="165"/>
      <c r="F444" s="165"/>
      <c r="G444" s="361"/>
      <c r="H444" s="361"/>
      <c r="I444" s="361"/>
      <c r="J444" s="361"/>
      <c r="K444" s="361"/>
      <c r="L444" s="361"/>
      <c r="M444" s="361"/>
      <c r="N444" s="361"/>
    </row>
    <row r="445" spans="1:14">
      <c r="A445" s="360"/>
      <c r="B445" s="165"/>
      <c r="C445" s="165"/>
      <c r="D445" s="165"/>
      <c r="E445" s="165"/>
      <c r="F445" s="165"/>
      <c r="G445" s="361"/>
      <c r="H445" s="361"/>
      <c r="I445" s="361"/>
      <c r="J445" s="361"/>
      <c r="K445" s="361"/>
      <c r="L445" s="361"/>
      <c r="M445" s="361"/>
      <c r="N445" s="361"/>
    </row>
    <row r="446" spans="1:14">
      <c r="A446" s="360"/>
      <c r="B446" s="165"/>
      <c r="C446" s="165"/>
      <c r="D446" s="165"/>
      <c r="E446" s="165"/>
      <c r="F446" s="165"/>
      <c r="G446" s="361"/>
      <c r="H446" s="361"/>
      <c r="I446" s="361"/>
      <c r="J446" s="361"/>
      <c r="K446" s="361"/>
      <c r="L446" s="361"/>
      <c r="M446" s="361"/>
      <c r="N446" s="361"/>
    </row>
    <row r="447" spans="1:14">
      <c r="A447" s="360"/>
      <c r="B447" s="165"/>
      <c r="C447" s="165"/>
      <c r="D447" s="165"/>
      <c r="E447" s="165"/>
      <c r="F447" s="165"/>
      <c r="G447" s="361"/>
      <c r="H447" s="361"/>
      <c r="I447" s="361"/>
      <c r="J447" s="361"/>
      <c r="K447" s="361"/>
      <c r="L447" s="361"/>
      <c r="M447" s="361"/>
      <c r="N447" s="361"/>
    </row>
    <row r="448" spans="1:14">
      <c r="A448" s="360"/>
      <c r="B448" s="165"/>
      <c r="C448" s="165"/>
      <c r="D448" s="165"/>
      <c r="E448" s="165"/>
      <c r="F448" s="165"/>
      <c r="G448" s="361"/>
      <c r="H448" s="361"/>
      <c r="I448" s="361"/>
      <c r="J448" s="361"/>
      <c r="K448" s="361"/>
      <c r="L448" s="361"/>
      <c r="M448" s="361"/>
      <c r="N448" s="361"/>
    </row>
    <row r="449" spans="1:14">
      <c r="A449" s="360"/>
      <c r="B449" s="165"/>
      <c r="C449" s="165"/>
      <c r="D449" s="165"/>
      <c r="E449" s="165"/>
      <c r="F449" s="165"/>
      <c r="G449" s="361"/>
      <c r="H449" s="361"/>
      <c r="I449" s="361"/>
      <c r="J449" s="361"/>
      <c r="K449" s="361"/>
      <c r="L449" s="361"/>
      <c r="M449" s="361"/>
      <c r="N449" s="361"/>
    </row>
    <row r="450" spans="1:14">
      <c r="A450" s="360"/>
      <c r="B450" s="165"/>
      <c r="C450" s="165"/>
      <c r="D450" s="165"/>
      <c r="E450" s="165"/>
      <c r="F450" s="165"/>
      <c r="G450" s="361"/>
      <c r="H450" s="361"/>
      <c r="I450" s="361"/>
      <c r="J450" s="361"/>
      <c r="K450" s="361"/>
      <c r="L450" s="361"/>
      <c r="M450" s="361"/>
      <c r="N450" s="361"/>
    </row>
    <row r="451" spans="1:14">
      <c r="A451" s="360"/>
      <c r="B451" s="165"/>
      <c r="C451" s="165"/>
      <c r="D451" s="165"/>
      <c r="E451" s="165"/>
      <c r="F451" s="165"/>
      <c r="G451" s="361"/>
      <c r="H451" s="361"/>
      <c r="I451" s="361"/>
      <c r="J451" s="361"/>
      <c r="K451" s="361"/>
      <c r="L451" s="361"/>
      <c r="M451" s="361"/>
      <c r="N451" s="361"/>
    </row>
    <row r="452" spans="1:14">
      <c r="A452" s="360"/>
      <c r="B452" s="165"/>
      <c r="C452" s="165"/>
      <c r="D452" s="165"/>
      <c r="E452" s="165"/>
      <c r="F452" s="165"/>
      <c r="G452" s="361"/>
      <c r="H452" s="361"/>
      <c r="I452" s="361"/>
      <c r="J452" s="361"/>
      <c r="K452" s="361"/>
      <c r="L452" s="361"/>
      <c r="M452" s="361"/>
      <c r="N452" s="361"/>
    </row>
    <row r="453" spans="1:14">
      <c r="A453" s="360"/>
      <c r="B453" s="165"/>
      <c r="C453" s="165"/>
      <c r="D453" s="165"/>
      <c r="E453" s="165"/>
      <c r="F453" s="165"/>
      <c r="G453" s="361"/>
      <c r="H453" s="361"/>
      <c r="I453" s="361"/>
      <c r="J453" s="361"/>
      <c r="K453" s="361"/>
      <c r="L453" s="361"/>
      <c r="M453" s="361"/>
      <c r="N453" s="361"/>
    </row>
    <row r="454" spans="1:14">
      <c r="A454" s="360"/>
      <c r="B454" s="165"/>
      <c r="C454" s="165"/>
      <c r="D454" s="165"/>
      <c r="E454" s="165"/>
      <c r="F454" s="165"/>
      <c r="G454" s="361"/>
      <c r="H454" s="361"/>
      <c r="I454" s="361"/>
      <c r="J454" s="361"/>
      <c r="K454" s="361"/>
      <c r="L454" s="361"/>
      <c r="M454" s="361"/>
      <c r="N454" s="361"/>
    </row>
    <row r="455" spans="1:14">
      <c r="A455" s="360"/>
      <c r="B455" s="165"/>
      <c r="C455" s="165"/>
      <c r="D455" s="165"/>
      <c r="E455" s="165"/>
      <c r="F455" s="165"/>
      <c r="G455" s="361"/>
      <c r="H455" s="361"/>
      <c r="I455" s="361"/>
      <c r="J455" s="361"/>
      <c r="K455" s="361"/>
      <c r="L455" s="361"/>
      <c r="M455" s="361"/>
      <c r="N455" s="361"/>
    </row>
    <row r="456" spans="1:14">
      <c r="A456" s="360"/>
      <c r="B456" s="165"/>
      <c r="C456" s="165"/>
      <c r="D456" s="165"/>
      <c r="E456" s="165"/>
      <c r="F456" s="165"/>
      <c r="G456" s="361"/>
      <c r="H456" s="361"/>
      <c r="I456" s="361"/>
      <c r="J456" s="361"/>
      <c r="K456" s="361"/>
      <c r="L456" s="361"/>
      <c r="M456" s="361"/>
      <c r="N456" s="361"/>
    </row>
    <row r="457" spans="1:14">
      <c r="A457" s="360"/>
      <c r="B457" s="165"/>
      <c r="C457" s="165"/>
      <c r="D457" s="165"/>
      <c r="E457" s="165"/>
      <c r="F457" s="165"/>
      <c r="G457" s="361"/>
      <c r="H457" s="361"/>
      <c r="I457" s="361"/>
      <c r="J457" s="361"/>
      <c r="K457" s="361"/>
      <c r="L457" s="361"/>
      <c r="M457" s="361"/>
      <c r="N457" s="361"/>
    </row>
    <row r="458" spans="1:14">
      <c r="A458" s="360"/>
      <c r="B458" s="165"/>
      <c r="C458" s="165"/>
      <c r="D458" s="165"/>
      <c r="E458" s="165"/>
      <c r="F458" s="165"/>
      <c r="G458" s="361"/>
      <c r="H458" s="361"/>
      <c r="I458" s="361"/>
      <c r="J458" s="361"/>
      <c r="K458" s="361"/>
      <c r="L458" s="361"/>
      <c r="M458" s="361"/>
      <c r="N458" s="361"/>
    </row>
    <row r="459" spans="1:14">
      <c r="A459" s="360"/>
      <c r="B459" s="165"/>
      <c r="C459" s="165"/>
      <c r="D459" s="165"/>
      <c r="E459" s="165"/>
      <c r="F459" s="165"/>
      <c r="G459" s="361"/>
      <c r="H459" s="361"/>
      <c r="I459" s="361"/>
      <c r="J459" s="361"/>
      <c r="K459" s="361"/>
      <c r="L459" s="361"/>
      <c r="M459" s="361"/>
      <c r="N459" s="361"/>
    </row>
    <row r="460" spans="1:14">
      <c r="A460" s="360"/>
      <c r="B460" s="165"/>
      <c r="C460" s="165"/>
      <c r="D460" s="165"/>
      <c r="E460" s="165"/>
      <c r="F460" s="165"/>
      <c r="G460" s="361"/>
      <c r="H460" s="361"/>
      <c r="I460" s="361"/>
      <c r="J460" s="361"/>
      <c r="K460" s="361"/>
      <c r="L460" s="361"/>
      <c r="M460" s="361"/>
      <c r="N460" s="361"/>
    </row>
    <row r="461" spans="1:14">
      <c r="A461" s="360"/>
      <c r="B461" s="165"/>
      <c r="C461" s="165"/>
      <c r="D461" s="165"/>
      <c r="E461" s="165"/>
      <c r="F461" s="165"/>
      <c r="G461" s="361"/>
      <c r="H461" s="361"/>
      <c r="I461" s="361"/>
      <c r="J461" s="361"/>
      <c r="K461" s="361"/>
      <c r="L461" s="361"/>
      <c r="M461" s="361"/>
      <c r="N461" s="361"/>
    </row>
    <row r="462" spans="1:14">
      <c r="A462" s="360"/>
      <c r="B462" s="165"/>
      <c r="C462" s="165"/>
      <c r="D462" s="165"/>
      <c r="E462" s="165"/>
      <c r="F462" s="165"/>
      <c r="G462" s="361"/>
      <c r="H462" s="361"/>
      <c r="I462" s="361"/>
      <c r="J462" s="361"/>
      <c r="K462" s="361"/>
      <c r="L462" s="361"/>
      <c r="M462" s="361"/>
      <c r="N462" s="361"/>
    </row>
    <row r="463" spans="1:14">
      <c r="A463" s="360"/>
      <c r="B463" s="165"/>
      <c r="C463" s="165"/>
      <c r="D463" s="165"/>
      <c r="E463" s="165"/>
      <c r="F463" s="165"/>
      <c r="G463" s="361"/>
      <c r="H463" s="361"/>
      <c r="I463" s="361"/>
      <c r="J463" s="361"/>
      <c r="K463" s="361"/>
      <c r="L463" s="361"/>
      <c r="M463" s="361"/>
      <c r="N463" s="361"/>
    </row>
    <row r="464" spans="1:14">
      <c r="A464" s="360"/>
      <c r="B464" s="165"/>
      <c r="C464" s="165"/>
      <c r="D464" s="165"/>
      <c r="E464" s="165"/>
      <c r="F464" s="165"/>
      <c r="G464" s="361"/>
      <c r="H464" s="361"/>
      <c r="I464" s="361"/>
      <c r="J464" s="361"/>
      <c r="K464" s="361"/>
      <c r="L464" s="361"/>
      <c r="M464" s="361"/>
      <c r="N464" s="361"/>
    </row>
    <row r="465" spans="1:14">
      <c r="A465" s="360"/>
      <c r="B465" s="165"/>
      <c r="C465" s="165"/>
      <c r="D465" s="165"/>
      <c r="E465" s="165"/>
      <c r="F465" s="165"/>
      <c r="G465" s="361"/>
      <c r="H465" s="361"/>
      <c r="I465" s="361"/>
      <c r="J465" s="361"/>
      <c r="K465" s="361"/>
      <c r="L465" s="361"/>
      <c r="M465" s="361"/>
      <c r="N465" s="361"/>
    </row>
    <row r="466" spans="1:14">
      <c r="A466" s="360"/>
      <c r="B466" s="165"/>
      <c r="C466" s="165"/>
      <c r="D466" s="165"/>
      <c r="E466" s="165"/>
      <c r="F466" s="165"/>
      <c r="G466" s="361"/>
      <c r="H466" s="361"/>
      <c r="I466" s="361"/>
      <c r="J466" s="361"/>
      <c r="K466" s="361"/>
      <c r="L466" s="361"/>
      <c r="M466" s="361"/>
      <c r="N466" s="361"/>
    </row>
    <row r="467" spans="1:14">
      <c r="A467" s="360"/>
      <c r="B467" s="165"/>
      <c r="C467" s="165"/>
      <c r="D467" s="165"/>
      <c r="E467" s="165"/>
      <c r="F467" s="165"/>
      <c r="G467" s="361"/>
      <c r="H467" s="361"/>
      <c r="I467" s="361"/>
      <c r="J467" s="361"/>
      <c r="K467" s="361"/>
      <c r="L467" s="361"/>
      <c r="M467" s="361"/>
      <c r="N467" s="361"/>
    </row>
    <row r="468" spans="1:14">
      <c r="A468" s="360"/>
      <c r="B468" s="165"/>
      <c r="C468" s="165"/>
      <c r="D468" s="165"/>
      <c r="E468" s="165"/>
      <c r="F468" s="165"/>
      <c r="G468" s="361"/>
      <c r="H468" s="361"/>
      <c r="I468" s="361"/>
      <c r="J468" s="361"/>
      <c r="K468" s="361"/>
      <c r="L468" s="361"/>
      <c r="M468" s="361"/>
      <c r="N468" s="361"/>
    </row>
    <row r="469" spans="1:14">
      <c r="A469" s="360"/>
      <c r="B469" s="165"/>
      <c r="C469" s="165"/>
      <c r="D469" s="165"/>
      <c r="E469" s="165"/>
      <c r="F469" s="165"/>
      <c r="G469" s="361"/>
      <c r="H469" s="361"/>
      <c r="I469" s="361"/>
      <c r="J469" s="361"/>
      <c r="K469" s="361"/>
      <c r="L469" s="361"/>
      <c r="M469" s="361"/>
      <c r="N469" s="361"/>
    </row>
    <row r="470" spans="1:14">
      <c r="A470" s="360"/>
      <c r="B470" s="165"/>
      <c r="C470" s="165"/>
      <c r="D470" s="165"/>
      <c r="E470" s="165"/>
      <c r="F470" s="165"/>
      <c r="G470" s="361"/>
      <c r="H470" s="361"/>
      <c r="I470" s="361"/>
      <c r="J470" s="361"/>
      <c r="K470" s="361"/>
      <c r="L470" s="361"/>
      <c r="M470" s="361"/>
      <c r="N470" s="361"/>
    </row>
    <row r="471" spans="1:14">
      <c r="A471" s="360"/>
      <c r="B471" s="165"/>
      <c r="C471" s="165"/>
      <c r="D471" s="165"/>
      <c r="E471" s="165"/>
      <c r="F471" s="165"/>
      <c r="G471" s="361"/>
      <c r="H471" s="361"/>
      <c r="I471" s="361"/>
      <c r="J471" s="361"/>
      <c r="K471" s="361"/>
      <c r="L471" s="361"/>
      <c r="M471" s="361"/>
      <c r="N471" s="361"/>
    </row>
    <row r="472" spans="1:14">
      <c r="A472" s="360"/>
      <c r="B472" s="165"/>
      <c r="C472" s="165"/>
      <c r="D472" s="165"/>
      <c r="E472" s="165"/>
      <c r="F472" s="165"/>
      <c r="G472" s="361"/>
      <c r="H472" s="361"/>
      <c r="I472" s="361"/>
      <c r="J472" s="361"/>
      <c r="K472" s="361"/>
      <c r="L472" s="361"/>
      <c r="M472" s="361"/>
      <c r="N472" s="361"/>
    </row>
    <row r="473" spans="1:14">
      <c r="A473" s="360"/>
      <c r="B473" s="165"/>
      <c r="C473" s="165"/>
      <c r="D473" s="165"/>
      <c r="E473" s="165"/>
      <c r="F473" s="165"/>
      <c r="G473" s="361"/>
      <c r="H473" s="361"/>
      <c r="I473" s="361"/>
      <c r="J473" s="361"/>
      <c r="K473" s="361"/>
      <c r="L473" s="361"/>
      <c r="M473" s="361"/>
      <c r="N473" s="361"/>
    </row>
    <row r="474" spans="1:14">
      <c r="A474" s="360"/>
      <c r="B474" s="165"/>
      <c r="C474" s="165"/>
      <c r="D474" s="165"/>
      <c r="E474" s="165"/>
      <c r="F474" s="165"/>
      <c r="G474" s="361"/>
      <c r="H474" s="361"/>
      <c r="I474" s="361"/>
      <c r="J474" s="361"/>
      <c r="K474" s="361"/>
      <c r="L474" s="361"/>
      <c r="M474" s="361"/>
      <c r="N474" s="361"/>
    </row>
    <row r="475" spans="1:14">
      <c r="A475" s="360"/>
      <c r="B475" s="165"/>
      <c r="C475" s="165"/>
      <c r="D475" s="165"/>
      <c r="E475" s="165"/>
      <c r="F475" s="165"/>
      <c r="G475" s="361"/>
      <c r="H475" s="361"/>
      <c r="I475" s="361"/>
      <c r="J475" s="361"/>
      <c r="K475" s="361"/>
      <c r="L475" s="361"/>
      <c r="M475" s="361"/>
      <c r="N475" s="361"/>
    </row>
    <row r="476" spans="1:14">
      <c r="A476" s="360"/>
      <c r="B476" s="165"/>
      <c r="C476" s="165"/>
      <c r="D476" s="165"/>
      <c r="E476" s="165"/>
      <c r="F476" s="165"/>
      <c r="G476" s="361"/>
      <c r="H476" s="361"/>
      <c r="I476" s="361"/>
      <c r="J476" s="361"/>
      <c r="K476" s="361"/>
      <c r="L476" s="361"/>
      <c r="M476" s="361"/>
      <c r="N476" s="361"/>
    </row>
    <row r="477" spans="1:14">
      <c r="A477" s="360"/>
      <c r="B477" s="165"/>
      <c r="C477" s="165"/>
      <c r="D477" s="165"/>
      <c r="E477" s="165"/>
      <c r="F477" s="165"/>
      <c r="G477" s="361"/>
      <c r="H477" s="361"/>
      <c r="I477" s="361"/>
      <c r="J477" s="361"/>
      <c r="K477" s="361"/>
      <c r="L477" s="361"/>
      <c r="M477" s="361"/>
      <c r="N477" s="361"/>
    </row>
    <row r="478" spans="1:14">
      <c r="A478" s="360"/>
      <c r="B478" s="165"/>
      <c r="C478" s="165"/>
      <c r="D478" s="165"/>
      <c r="E478" s="165"/>
      <c r="F478" s="165"/>
      <c r="G478" s="361"/>
      <c r="H478" s="361"/>
      <c r="I478" s="361"/>
      <c r="J478" s="361"/>
      <c r="K478" s="361"/>
      <c r="L478" s="361"/>
      <c r="M478" s="361"/>
      <c r="N478" s="361"/>
    </row>
    <row r="479" spans="1:14">
      <c r="A479" s="360"/>
      <c r="B479" s="165"/>
      <c r="C479" s="165"/>
      <c r="D479" s="165"/>
      <c r="E479" s="165"/>
      <c r="F479" s="165"/>
      <c r="G479" s="361"/>
      <c r="H479" s="361"/>
      <c r="I479" s="361"/>
      <c r="J479" s="361"/>
      <c r="K479" s="361"/>
      <c r="L479" s="361"/>
      <c r="M479" s="361"/>
      <c r="N479" s="361"/>
    </row>
    <row r="480" spans="1:14">
      <c r="A480" s="360"/>
      <c r="B480" s="165"/>
      <c r="C480" s="165"/>
      <c r="D480" s="165"/>
      <c r="E480" s="165"/>
      <c r="F480" s="165"/>
      <c r="G480" s="361"/>
      <c r="H480" s="361"/>
      <c r="I480" s="361"/>
      <c r="J480" s="361"/>
      <c r="K480" s="361"/>
      <c r="L480" s="361"/>
      <c r="M480" s="361"/>
      <c r="N480" s="361"/>
    </row>
    <row r="481" spans="1:14">
      <c r="A481" s="360"/>
      <c r="B481" s="165"/>
      <c r="C481" s="165"/>
      <c r="D481" s="165"/>
      <c r="E481" s="165"/>
      <c r="F481" s="165"/>
      <c r="G481" s="361"/>
      <c r="H481" s="361"/>
      <c r="I481" s="361"/>
      <c r="J481" s="361"/>
      <c r="K481" s="361"/>
      <c r="L481" s="361"/>
      <c r="M481" s="361"/>
      <c r="N481" s="361"/>
    </row>
    <row r="482" spans="1:14">
      <c r="A482" s="360"/>
      <c r="B482" s="165"/>
      <c r="C482" s="165"/>
      <c r="D482" s="165"/>
      <c r="E482" s="165"/>
      <c r="F482" s="165"/>
      <c r="G482" s="361"/>
      <c r="H482" s="361"/>
      <c r="I482" s="361"/>
      <c r="J482" s="361"/>
      <c r="K482" s="361"/>
      <c r="L482" s="361"/>
      <c r="M482" s="361"/>
      <c r="N482" s="361"/>
    </row>
    <row r="483" spans="1:14">
      <c r="A483" s="360"/>
      <c r="B483" s="165"/>
      <c r="C483" s="165"/>
      <c r="D483" s="165"/>
      <c r="E483" s="165"/>
      <c r="F483" s="165"/>
      <c r="G483" s="361"/>
      <c r="H483" s="361"/>
      <c r="I483" s="361"/>
      <c r="J483" s="361"/>
      <c r="K483" s="361"/>
      <c r="L483" s="361"/>
      <c r="M483" s="361"/>
      <c r="N483" s="361"/>
    </row>
    <row r="484" spans="1:14">
      <c r="A484" s="360"/>
      <c r="B484" s="165"/>
      <c r="C484" s="165"/>
      <c r="D484" s="165"/>
      <c r="E484" s="165"/>
      <c r="F484" s="165"/>
      <c r="G484" s="361"/>
      <c r="H484" s="361"/>
      <c r="I484" s="361"/>
      <c r="J484" s="361"/>
      <c r="K484" s="361"/>
      <c r="L484" s="361"/>
      <c r="M484" s="361"/>
      <c r="N484" s="361"/>
    </row>
    <row r="485" spans="1:14">
      <c r="A485" s="360"/>
      <c r="B485" s="165"/>
      <c r="C485" s="165"/>
      <c r="D485" s="165"/>
      <c r="E485" s="165"/>
      <c r="F485" s="165"/>
      <c r="G485" s="361"/>
      <c r="H485" s="361"/>
      <c r="I485" s="361"/>
      <c r="J485" s="361"/>
      <c r="K485" s="361"/>
      <c r="L485" s="361"/>
      <c r="M485" s="361"/>
      <c r="N485" s="361"/>
    </row>
    <row r="486" spans="1:14">
      <c r="A486" s="360"/>
      <c r="B486" s="165"/>
      <c r="C486" s="165"/>
      <c r="D486" s="165"/>
      <c r="E486" s="165"/>
      <c r="F486" s="165"/>
      <c r="G486" s="361"/>
      <c r="H486" s="361"/>
      <c r="I486" s="361"/>
      <c r="J486" s="361"/>
      <c r="K486" s="361"/>
      <c r="L486" s="361"/>
      <c r="M486" s="361"/>
      <c r="N486" s="361"/>
    </row>
    <row r="487" spans="1:14">
      <c r="A487" s="360"/>
      <c r="B487" s="165"/>
      <c r="C487" s="165"/>
      <c r="D487" s="165"/>
      <c r="E487" s="165"/>
      <c r="F487" s="165"/>
      <c r="G487" s="361"/>
      <c r="H487" s="361"/>
      <c r="I487" s="361"/>
      <c r="J487" s="361"/>
      <c r="K487" s="361"/>
      <c r="L487" s="361"/>
      <c r="M487" s="361"/>
      <c r="N487" s="361"/>
    </row>
    <row r="488" spans="1:14">
      <c r="A488" s="360"/>
      <c r="B488" s="165"/>
      <c r="C488" s="165"/>
      <c r="D488" s="165"/>
      <c r="E488" s="165"/>
      <c r="F488" s="165"/>
      <c r="G488" s="361"/>
      <c r="H488" s="361"/>
      <c r="I488" s="361"/>
      <c r="J488" s="361"/>
      <c r="K488" s="361"/>
      <c r="L488" s="361"/>
      <c r="M488" s="361"/>
      <c r="N488" s="361"/>
    </row>
    <row r="489" spans="1:14">
      <c r="A489" s="360"/>
      <c r="B489" s="165"/>
      <c r="C489" s="165"/>
      <c r="D489" s="165"/>
      <c r="E489" s="165"/>
      <c r="F489" s="165"/>
      <c r="G489" s="361"/>
      <c r="H489" s="361"/>
      <c r="I489" s="361"/>
      <c r="J489" s="361"/>
      <c r="K489" s="361"/>
      <c r="L489" s="361"/>
      <c r="M489" s="361"/>
      <c r="N489" s="361"/>
    </row>
    <row r="490" spans="1:14">
      <c r="A490" s="360"/>
      <c r="B490" s="165"/>
      <c r="C490" s="165"/>
      <c r="D490" s="165"/>
      <c r="E490" s="165"/>
      <c r="F490" s="165"/>
      <c r="G490" s="361"/>
      <c r="H490" s="361"/>
      <c r="I490" s="361"/>
      <c r="J490" s="361"/>
      <c r="K490" s="361"/>
      <c r="L490" s="361"/>
      <c r="M490" s="361"/>
      <c r="N490" s="361"/>
    </row>
    <row r="491" spans="1:14">
      <c r="A491" s="360"/>
      <c r="B491" s="165"/>
      <c r="C491" s="165"/>
      <c r="D491" s="165"/>
      <c r="E491" s="165"/>
      <c r="F491" s="165"/>
      <c r="G491" s="361"/>
      <c r="H491" s="361"/>
      <c r="I491" s="361"/>
      <c r="J491" s="361"/>
      <c r="K491" s="361"/>
      <c r="L491" s="361"/>
      <c r="M491" s="361"/>
      <c r="N491" s="361"/>
    </row>
    <row r="492" spans="1:14">
      <c r="A492" s="360"/>
      <c r="B492" s="165"/>
      <c r="C492" s="165"/>
      <c r="D492" s="165"/>
      <c r="E492" s="165"/>
      <c r="F492" s="165"/>
      <c r="G492" s="361"/>
      <c r="H492" s="361"/>
      <c r="I492" s="361"/>
      <c r="J492" s="361"/>
      <c r="K492" s="361"/>
      <c r="L492" s="361"/>
      <c r="M492" s="361"/>
      <c r="N492" s="361"/>
    </row>
    <row r="493" spans="1:14">
      <c r="A493" s="360"/>
      <c r="B493" s="165"/>
      <c r="C493" s="165"/>
      <c r="D493" s="165"/>
      <c r="E493" s="165"/>
      <c r="F493" s="165"/>
      <c r="G493" s="361"/>
      <c r="H493" s="361"/>
      <c r="I493" s="361"/>
      <c r="J493" s="361"/>
      <c r="K493" s="361"/>
      <c r="L493" s="361"/>
      <c r="M493" s="361"/>
      <c r="N493" s="361"/>
    </row>
    <row r="494" spans="1:14">
      <c r="A494" s="360"/>
      <c r="B494" s="165"/>
      <c r="C494" s="165"/>
      <c r="D494" s="165"/>
      <c r="E494" s="165"/>
      <c r="F494" s="165"/>
      <c r="G494" s="361"/>
      <c r="H494" s="361"/>
      <c r="I494" s="361"/>
      <c r="J494" s="361"/>
      <c r="K494" s="361"/>
      <c r="L494" s="361"/>
      <c r="M494" s="361"/>
      <c r="N494" s="361"/>
    </row>
    <row r="495" spans="1:14">
      <c r="A495" s="360"/>
      <c r="B495" s="165"/>
      <c r="C495" s="165"/>
      <c r="D495" s="165"/>
      <c r="E495" s="165"/>
      <c r="F495" s="165"/>
      <c r="G495" s="361"/>
      <c r="H495" s="361"/>
      <c r="I495" s="361"/>
      <c r="J495" s="361"/>
      <c r="K495" s="361"/>
      <c r="L495" s="361"/>
      <c r="M495" s="361"/>
      <c r="N495" s="361"/>
    </row>
    <row r="496" spans="1:14">
      <c r="A496" s="360"/>
      <c r="B496" s="165"/>
      <c r="C496" s="165"/>
      <c r="D496" s="165"/>
      <c r="E496" s="165"/>
      <c r="F496" s="165"/>
      <c r="G496" s="361"/>
      <c r="H496" s="361"/>
      <c r="I496" s="361"/>
      <c r="J496" s="361"/>
      <c r="K496" s="361"/>
      <c r="L496" s="361"/>
      <c r="M496" s="361"/>
      <c r="N496" s="361"/>
    </row>
    <row r="497" spans="1:14">
      <c r="A497" s="360"/>
      <c r="B497" s="165"/>
      <c r="C497" s="165"/>
      <c r="D497" s="165"/>
      <c r="E497" s="165"/>
      <c r="F497" s="165"/>
      <c r="G497" s="361"/>
      <c r="H497" s="361"/>
      <c r="I497" s="361"/>
      <c r="J497" s="361"/>
      <c r="K497" s="361"/>
      <c r="L497" s="361"/>
      <c r="M497" s="361"/>
      <c r="N497" s="361"/>
    </row>
    <row r="498" spans="1:14">
      <c r="A498" s="360"/>
      <c r="B498" s="165"/>
      <c r="C498" s="165"/>
      <c r="D498" s="165"/>
      <c r="E498" s="165"/>
      <c r="F498" s="165"/>
      <c r="G498" s="361"/>
      <c r="H498" s="361"/>
      <c r="I498" s="361"/>
      <c r="J498" s="361"/>
      <c r="K498" s="361"/>
      <c r="L498" s="361"/>
      <c r="M498" s="361"/>
      <c r="N498" s="361"/>
    </row>
    <row r="499" spans="1:14">
      <c r="A499" s="360"/>
      <c r="B499" s="165"/>
      <c r="C499" s="165"/>
      <c r="D499" s="165"/>
      <c r="E499" s="165"/>
      <c r="F499" s="165"/>
      <c r="G499" s="361"/>
      <c r="H499" s="361"/>
      <c r="I499" s="361"/>
      <c r="J499" s="361"/>
      <c r="K499" s="361"/>
      <c r="L499" s="361"/>
      <c r="M499" s="361"/>
      <c r="N499" s="361"/>
    </row>
    <row r="500" spans="1:14">
      <c r="A500" s="360"/>
      <c r="B500" s="165"/>
      <c r="C500" s="165"/>
      <c r="D500" s="165"/>
      <c r="E500" s="165"/>
      <c r="F500" s="165"/>
      <c r="G500" s="361"/>
      <c r="H500" s="361"/>
      <c r="I500" s="361"/>
      <c r="J500" s="361"/>
      <c r="K500" s="361"/>
      <c r="L500" s="361"/>
      <c r="M500" s="361"/>
      <c r="N500" s="361"/>
    </row>
    <row r="501" spans="1:14">
      <c r="A501" s="360"/>
      <c r="B501" s="165"/>
      <c r="C501" s="165"/>
      <c r="D501" s="165"/>
      <c r="E501" s="165"/>
      <c r="F501" s="165"/>
      <c r="G501" s="361"/>
      <c r="H501" s="361"/>
      <c r="I501" s="361"/>
      <c r="J501" s="361"/>
      <c r="K501" s="361"/>
      <c r="L501" s="361"/>
      <c r="M501" s="361"/>
      <c r="N501" s="361"/>
    </row>
    <row r="502" spans="1:14">
      <c r="A502" s="360"/>
      <c r="B502" s="165"/>
      <c r="C502" s="165"/>
      <c r="D502" s="165"/>
      <c r="E502" s="165"/>
      <c r="F502" s="165"/>
      <c r="G502" s="361"/>
      <c r="H502" s="361"/>
      <c r="I502" s="361"/>
      <c r="J502" s="361"/>
      <c r="K502" s="361"/>
      <c r="L502" s="361"/>
      <c r="M502" s="361"/>
      <c r="N502" s="361"/>
    </row>
    <row r="503" spans="1:14">
      <c r="A503" s="360"/>
      <c r="B503" s="165"/>
      <c r="C503" s="165"/>
      <c r="D503" s="165"/>
      <c r="E503" s="165"/>
      <c r="F503" s="165"/>
      <c r="G503" s="361"/>
      <c r="H503" s="361"/>
      <c r="I503" s="361"/>
      <c r="J503" s="361"/>
      <c r="K503" s="361"/>
      <c r="L503" s="361"/>
      <c r="M503" s="361"/>
      <c r="N503" s="361"/>
    </row>
    <row r="504" spans="1:14">
      <c r="A504" s="360"/>
      <c r="B504" s="165"/>
      <c r="C504" s="165"/>
      <c r="D504" s="165"/>
      <c r="E504" s="165"/>
      <c r="F504" s="165"/>
      <c r="G504" s="361"/>
      <c r="H504" s="361"/>
      <c r="I504" s="361"/>
      <c r="J504" s="361"/>
      <c r="K504" s="361"/>
      <c r="L504" s="361"/>
      <c r="M504" s="361"/>
      <c r="N504" s="361"/>
    </row>
    <row r="505" spans="1:14">
      <c r="A505" s="360"/>
      <c r="B505" s="165"/>
      <c r="C505" s="165"/>
      <c r="D505" s="165"/>
      <c r="E505" s="165"/>
      <c r="F505" s="165"/>
      <c r="G505" s="361"/>
      <c r="H505" s="361"/>
      <c r="I505" s="361"/>
      <c r="J505" s="361"/>
      <c r="K505" s="361"/>
      <c r="L505" s="361"/>
      <c r="M505" s="361"/>
      <c r="N505" s="361"/>
    </row>
    <row r="506" spans="1:14">
      <c r="A506" s="360"/>
      <c r="B506" s="165"/>
      <c r="C506" s="165"/>
      <c r="D506" s="165"/>
      <c r="E506" s="165"/>
      <c r="F506" s="165"/>
      <c r="G506" s="361"/>
      <c r="H506" s="361"/>
      <c r="I506" s="361"/>
      <c r="J506" s="361"/>
      <c r="K506" s="361"/>
      <c r="L506" s="361"/>
      <c r="M506" s="361"/>
      <c r="N506" s="361"/>
    </row>
    <row r="507" spans="1:14">
      <c r="A507" s="360"/>
      <c r="B507" s="165"/>
      <c r="C507" s="165"/>
      <c r="D507" s="165"/>
      <c r="E507" s="165"/>
      <c r="F507" s="165"/>
      <c r="G507" s="361"/>
      <c r="H507" s="361"/>
      <c r="I507" s="361"/>
      <c r="J507" s="361"/>
      <c r="K507" s="361"/>
      <c r="L507" s="361"/>
      <c r="M507" s="361"/>
      <c r="N507" s="361"/>
    </row>
    <row r="508" spans="1:14">
      <c r="A508" s="360"/>
      <c r="B508" s="165"/>
      <c r="C508" s="165"/>
      <c r="D508" s="165"/>
      <c r="E508" s="165"/>
      <c r="F508" s="165"/>
      <c r="G508" s="361"/>
      <c r="H508" s="361"/>
      <c r="I508" s="361"/>
      <c r="J508" s="361"/>
      <c r="K508" s="361"/>
      <c r="L508" s="361"/>
      <c r="M508" s="361"/>
      <c r="N508" s="361"/>
    </row>
    <row r="509" spans="1:14">
      <c r="A509" s="360"/>
      <c r="B509" s="165"/>
      <c r="C509" s="165"/>
      <c r="D509" s="165"/>
      <c r="E509" s="165"/>
      <c r="F509" s="165"/>
      <c r="G509" s="361"/>
      <c r="H509" s="361"/>
      <c r="I509" s="361"/>
      <c r="J509" s="361"/>
      <c r="K509" s="361"/>
      <c r="L509" s="361"/>
      <c r="M509" s="361"/>
      <c r="N509" s="361"/>
    </row>
    <row r="510" spans="1:14">
      <c r="A510" s="360"/>
      <c r="B510" s="165"/>
      <c r="C510" s="165"/>
      <c r="D510" s="165"/>
      <c r="E510" s="165"/>
      <c r="F510" s="165"/>
      <c r="G510" s="361"/>
      <c r="H510" s="361"/>
      <c r="I510" s="361"/>
      <c r="J510" s="361"/>
      <c r="K510" s="361"/>
      <c r="L510" s="361"/>
      <c r="M510" s="361"/>
      <c r="N510" s="361"/>
    </row>
    <row r="511" spans="1:14">
      <c r="A511" s="360"/>
      <c r="B511" s="165"/>
      <c r="C511" s="165"/>
      <c r="D511" s="165"/>
      <c r="E511" s="165"/>
      <c r="F511" s="165"/>
      <c r="G511" s="361"/>
      <c r="H511" s="361"/>
      <c r="I511" s="361"/>
      <c r="J511" s="361"/>
      <c r="K511" s="361"/>
      <c r="L511" s="361"/>
      <c r="M511" s="361"/>
      <c r="N511" s="361"/>
    </row>
    <row r="512" spans="1:14">
      <c r="A512" s="360"/>
      <c r="B512" s="165"/>
      <c r="C512" s="165"/>
      <c r="D512" s="165"/>
      <c r="E512" s="165"/>
      <c r="F512" s="165"/>
      <c r="G512" s="361"/>
      <c r="H512" s="361"/>
      <c r="I512" s="361"/>
      <c r="J512" s="361"/>
      <c r="K512" s="361"/>
      <c r="L512" s="361"/>
      <c r="M512" s="361"/>
      <c r="N512" s="361"/>
    </row>
    <row r="513" spans="1:14">
      <c r="A513" s="360"/>
      <c r="B513" s="165"/>
      <c r="C513" s="165"/>
      <c r="D513" s="165"/>
      <c r="E513" s="165"/>
      <c r="F513" s="165"/>
      <c r="G513" s="361"/>
      <c r="H513" s="361"/>
      <c r="I513" s="361"/>
      <c r="J513" s="361"/>
      <c r="K513" s="361"/>
      <c r="L513" s="361"/>
      <c r="M513" s="361"/>
      <c r="N513" s="361"/>
    </row>
    <row r="514" spans="1:14">
      <c r="A514" s="360"/>
      <c r="B514" s="165"/>
      <c r="C514" s="165"/>
      <c r="D514" s="165"/>
      <c r="E514" s="165"/>
      <c r="F514" s="165"/>
      <c r="G514" s="361"/>
      <c r="H514" s="361"/>
      <c r="I514" s="361"/>
      <c r="J514" s="361"/>
      <c r="K514" s="361"/>
      <c r="L514" s="361"/>
      <c r="M514" s="361"/>
      <c r="N514" s="361"/>
    </row>
    <row r="515" spans="1:14">
      <c r="A515" s="360"/>
      <c r="B515" s="165"/>
      <c r="C515" s="165"/>
      <c r="D515" s="165"/>
      <c r="E515" s="165"/>
      <c r="F515" s="165"/>
      <c r="G515" s="361"/>
      <c r="H515" s="361"/>
      <c r="I515" s="361"/>
      <c r="J515" s="361"/>
      <c r="K515" s="361"/>
      <c r="L515" s="361"/>
      <c r="M515" s="361"/>
      <c r="N515" s="361"/>
    </row>
    <row r="516" spans="1:14">
      <c r="A516" s="360"/>
      <c r="B516" s="165"/>
      <c r="C516" s="165"/>
      <c r="D516" s="165"/>
      <c r="E516" s="165"/>
      <c r="F516" s="165"/>
      <c r="G516" s="361"/>
      <c r="H516" s="361"/>
      <c r="I516" s="361"/>
      <c r="J516" s="361"/>
      <c r="K516" s="361"/>
      <c r="L516" s="361"/>
      <c r="M516" s="361"/>
      <c r="N516" s="361"/>
    </row>
    <row r="517" spans="1:14">
      <c r="A517" s="360"/>
      <c r="B517" s="165"/>
      <c r="C517" s="165"/>
      <c r="D517" s="165"/>
      <c r="E517" s="165"/>
      <c r="F517" s="165"/>
      <c r="G517" s="361"/>
      <c r="H517" s="361"/>
      <c r="I517" s="361"/>
      <c r="J517" s="361"/>
      <c r="K517" s="361"/>
      <c r="L517" s="361"/>
      <c r="M517" s="361"/>
      <c r="N517" s="361"/>
    </row>
    <row r="518" spans="1:14">
      <c r="A518" s="360"/>
      <c r="B518" s="165"/>
      <c r="C518" s="165"/>
      <c r="D518" s="165"/>
      <c r="E518" s="165"/>
      <c r="F518" s="165"/>
      <c r="G518" s="361"/>
      <c r="H518" s="361"/>
      <c r="I518" s="361"/>
      <c r="J518" s="361"/>
      <c r="K518" s="361"/>
      <c r="L518" s="361"/>
      <c r="M518" s="361"/>
      <c r="N518" s="361"/>
    </row>
    <row r="519" spans="1:14">
      <c r="A519" s="360"/>
      <c r="B519" s="165"/>
      <c r="C519" s="165"/>
      <c r="D519" s="165"/>
      <c r="E519" s="165"/>
      <c r="F519" s="165"/>
      <c r="G519" s="361"/>
      <c r="H519" s="361"/>
      <c r="I519" s="361"/>
      <c r="J519" s="361"/>
      <c r="K519" s="361"/>
      <c r="L519" s="361"/>
      <c r="M519" s="361"/>
      <c r="N519" s="361"/>
    </row>
    <row r="520" spans="1:14">
      <c r="A520" s="360"/>
      <c r="B520" s="165"/>
      <c r="C520" s="165"/>
      <c r="D520" s="165"/>
      <c r="E520" s="165"/>
      <c r="F520" s="165"/>
      <c r="G520" s="361"/>
      <c r="H520" s="361"/>
      <c r="I520" s="361"/>
      <c r="J520" s="361"/>
      <c r="K520" s="361"/>
      <c r="L520" s="361"/>
      <c r="M520" s="361"/>
      <c r="N520" s="361"/>
    </row>
    <row r="521" spans="1:14">
      <c r="A521" s="360"/>
      <c r="B521" s="165"/>
      <c r="C521" s="165"/>
      <c r="D521" s="165"/>
      <c r="E521" s="165"/>
      <c r="F521" s="165"/>
      <c r="G521" s="361"/>
      <c r="H521" s="361"/>
      <c r="I521" s="361"/>
      <c r="J521" s="361"/>
      <c r="K521" s="361"/>
      <c r="L521" s="361"/>
      <c r="M521" s="361"/>
      <c r="N521" s="361"/>
    </row>
    <row r="522" spans="1:14">
      <c r="A522" s="360"/>
      <c r="B522" s="165"/>
      <c r="C522" s="165"/>
      <c r="D522" s="165"/>
      <c r="E522" s="165"/>
      <c r="F522" s="165"/>
      <c r="G522" s="361"/>
      <c r="H522" s="361"/>
      <c r="I522" s="361"/>
      <c r="J522" s="361"/>
      <c r="K522" s="361"/>
      <c r="L522" s="361"/>
      <c r="M522" s="361"/>
      <c r="N522" s="361"/>
    </row>
    <row r="523" spans="1:14">
      <c r="A523" s="360"/>
      <c r="B523" s="165"/>
      <c r="C523" s="165"/>
      <c r="D523" s="165"/>
      <c r="E523" s="165"/>
      <c r="F523" s="165"/>
      <c r="G523" s="361"/>
      <c r="H523" s="361"/>
      <c r="I523" s="361"/>
      <c r="J523" s="361"/>
      <c r="K523" s="361"/>
      <c r="L523" s="361"/>
      <c r="M523" s="361"/>
      <c r="N523" s="361"/>
    </row>
    <row r="524" spans="1:14">
      <c r="A524" s="360"/>
      <c r="B524" s="165"/>
      <c r="C524" s="165"/>
      <c r="D524" s="165"/>
      <c r="E524" s="165"/>
      <c r="F524" s="165"/>
      <c r="G524" s="361"/>
      <c r="H524" s="361"/>
      <c r="I524" s="361"/>
      <c r="J524" s="361"/>
      <c r="K524" s="361"/>
      <c r="L524" s="361"/>
      <c r="M524" s="361"/>
      <c r="N524" s="361"/>
    </row>
    <row r="525" spans="1:14">
      <c r="A525" s="360"/>
      <c r="B525" s="165"/>
      <c r="C525" s="165"/>
      <c r="D525" s="165"/>
      <c r="E525" s="165"/>
      <c r="F525" s="165"/>
      <c r="G525" s="361"/>
      <c r="H525" s="361"/>
      <c r="I525" s="361"/>
      <c r="J525" s="361"/>
      <c r="K525" s="361"/>
      <c r="L525" s="361"/>
      <c r="M525" s="361"/>
      <c r="N525" s="361"/>
    </row>
    <row r="526" spans="1:14">
      <c r="A526" s="360"/>
      <c r="B526" s="165"/>
      <c r="C526" s="165"/>
      <c r="D526" s="165"/>
      <c r="E526" s="165"/>
      <c r="F526" s="165"/>
      <c r="G526" s="361"/>
      <c r="H526" s="361"/>
      <c r="I526" s="361"/>
      <c r="J526" s="361"/>
      <c r="K526" s="361"/>
      <c r="L526" s="361"/>
      <c r="M526" s="361"/>
      <c r="N526" s="361"/>
    </row>
    <row r="527" spans="1:14">
      <c r="A527" s="360"/>
      <c r="B527" s="165"/>
      <c r="C527" s="165"/>
      <c r="D527" s="165"/>
      <c r="E527" s="165"/>
      <c r="F527" s="165"/>
      <c r="G527" s="361"/>
      <c r="H527" s="361"/>
      <c r="I527" s="361"/>
      <c r="J527" s="361"/>
      <c r="K527" s="361"/>
      <c r="L527" s="361"/>
      <c r="M527" s="361"/>
      <c r="N527" s="361"/>
    </row>
    <row r="528" spans="1:14">
      <c r="A528" s="360"/>
      <c r="B528" s="165"/>
      <c r="C528" s="165"/>
      <c r="D528" s="165"/>
      <c r="E528" s="165"/>
      <c r="F528" s="165"/>
      <c r="G528" s="361"/>
      <c r="H528" s="361"/>
      <c r="I528" s="361"/>
      <c r="J528" s="361"/>
      <c r="K528" s="361"/>
      <c r="L528" s="361"/>
      <c r="M528" s="361"/>
      <c r="N528" s="361"/>
    </row>
    <row r="529" spans="1:14">
      <c r="A529" s="360"/>
      <c r="B529" s="165"/>
      <c r="C529" s="165"/>
      <c r="D529" s="165"/>
      <c r="E529" s="165"/>
      <c r="F529" s="165"/>
      <c r="G529" s="361"/>
      <c r="H529" s="361"/>
      <c r="I529" s="361"/>
      <c r="J529" s="361"/>
      <c r="K529" s="361"/>
      <c r="L529" s="361"/>
      <c r="M529" s="361"/>
      <c r="N529" s="361"/>
    </row>
    <row r="530" spans="1:14">
      <c r="A530" s="360"/>
      <c r="B530" s="165"/>
      <c r="C530" s="165"/>
      <c r="D530" s="165"/>
      <c r="E530" s="165"/>
      <c r="F530" s="165"/>
      <c r="G530" s="361"/>
      <c r="H530" s="361"/>
      <c r="I530" s="361"/>
      <c r="J530" s="361"/>
      <c r="K530" s="361"/>
      <c r="L530" s="361"/>
      <c r="M530" s="361"/>
      <c r="N530" s="361"/>
    </row>
    <row r="531" spans="1:14">
      <c r="A531" s="360"/>
      <c r="B531" s="165"/>
      <c r="C531" s="165"/>
      <c r="D531" s="165"/>
      <c r="E531" s="165"/>
      <c r="F531" s="165"/>
      <c r="G531" s="361"/>
      <c r="H531" s="361"/>
      <c r="I531" s="361"/>
      <c r="J531" s="361"/>
      <c r="K531" s="361"/>
      <c r="L531" s="361"/>
      <c r="M531" s="361"/>
      <c r="N531" s="361"/>
    </row>
    <row r="532" spans="1:14">
      <c r="A532" s="360"/>
      <c r="B532" s="165"/>
      <c r="C532" s="165"/>
      <c r="D532" s="165"/>
      <c r="E532" s="165"/>
      <c r="F532" s="165"/>
      <c r="G532" s="361"/>
      <c r="H532" s="361"/>
      <c r="I532" s="361"/>
      <c r="J532" s="361"/>
      <c r="K532" s="361"/>
      <c r="L532" s="361"/>
      <c r="M532" s="361"/>
      <c r="N532" s="361"/>
    </row>
    <row r="533" spans="1:14">
      <c r="A533" s="360"/>
      <c r="B533" s="165"/>
      <c r="C533" s="165"/>
      <c r="D533" s="165"/>
      <c r="E533" s="165"/>
      <c r="F533" s="165"/>
      <c r="G533" s="361"/>
      <c r="H533" s="361"/>
      <c r="I533" s="361"/>
      <c r="J533" s="361"/>
      <c r="K533" s="361"/>
      <c r="L533" s="361"/>
      <c r="M533" s="361"/>
      <c r="N533" s="361"/>
    </row>
    <row r="534" spans="1:14">
      <c r="A534" s="360"/>
      <c r="B534" s="165"/>
      <c r="C534" s="165"/>
      <c r="D534" s="165"/>
      <c r="E534" s="165"/>
      <c r="F534" s="165"/>
      <c r="G534" s="361"/>
      <c r="H534" s="361"/>
      <c r="I534" s="361"/>
      <c r="J534" s="361"/>
      <c r="K534" s="361"/>
      <c r="L534" s="361"/>
      <c r="M534" s="361"/>
      <c r="N534" s="361"/>
    </row>
    <row r="535" spans="1:14">
      <c r="A535" s="360"/>
      <c r="B535" s="165"/>
      <c r="C535" s="165"/>
      <c r="D535" s="165"/>
      <c r="E535" s="165"/>
      <c r="F535" s="165"/>
      <c r="G535" s="361"/>
      <c r="H535" s="361"/>
      <c r="I535" s="361"/>
      <c r="J535" s="361"/>
      <c r="K535" s="361"/>
      <c r="L535" s="361"/>
      <c r="M535" s="361"/>
      <c r="N535" s="361"/>
    </row>
    <row r="536" spans="1:14">
      <c r="A536" s="360"/>
      <c r="B536" s="165"/>
      <c r="C536" s="165"/>
      <c r="D536" s="165"/>
      <c r="E536" s="165"/>
      <c r="F536" s="165"/>
      <c r="G536" s="361"/>
      <c r="H536" s="361"/>
      <c r="I536" s="361"/>
      <c r="J536" s="361"/>
      <c r="K536" s="361"/>
      <c r="L536" s="361"/>
      <c r="M536" s="361"/>
      <c r="N536" s="361"/>
    </row>
    <row r="537" spans="1:14">
      <c r="A537" s="360"/>
      <c r="B537" s="165"/>
      <c r="C537" s="165"/>
      <c r="D537" s="165"/>
      <c r="E537" s="165"/>
      <c r="F537" s="165"/>
      <c r="G537" s="361"/>
      <c r="H537" s="361"/>
      <c r="I537" s="361"/>
      <c r="J537" s="361"/>
      <c r="K537" s="361"/>
      <c r="L537" s="361"/>
      <c r="M537" s="361"/>
      <c r="N537" s="361"/>
    </row>
    <row r="538" spans="1:14">
      <c r="A538" s="360"/>
      <c r="B538" s="165"/>
      <c r="C538" s="165"/>
      <c r="D538" s="165"/>
      <c r="E538" s="165"/>
      <c r="F538" s="165"/>
      <c r="G538" s="361"/>
      <c r="H538" s="361"/>
      <c r="I538" s="361"/>
      <c r="J538" s="361"/>
      <c r="K538" s="361"/>
      <c r="L538" s="361"/>
      <c r="M538" s="361"/>
      <c r="N538" s="361"/>
    </row>
    <row r="539" spans="1:14">
      <c r="A539" s="360"/>
      <c r="B539" s="165"/>
      <c r="C539" s="165"/>
      <c r="D539" s="165"/>
      <c r="E539" s="165"/>
      <c r="F539" s="165"/>
      <c r="G539" s="361"/>
      <c r="H539" s="361"/>
      <c r="I539" s="361"/>
      <c r="J539" s="361"/>
      <c r="K539" s="361"/>
      <c r="L539" s="361"/>
      <c r="M539" s="361"/>
      <c r="N539" s="361"/>
    </row>
    <row r="540" spans="1:14">
      <c r="A540" s="360"/>
      <c r="B540" s="165"/>
      <c r="C540" s="165"/>
      <c r="D540" s="165"/>
      <c r="E540" s="165"/>
      <c r="F540" s="165"/>
      <c r="G540" s="361"/>
      <c r="H540" s="361"/>
      <c r="I540" s="361"/>
      <c r="J540" s="361"/>
      <c r="K540" s="361"/>
      <c r="L540" s="361"/>
      <c r="M540" s="361"/>
      <c r="N540" s="361"/>
    </row>
    <row r="541" spans="1:14">
      <c r="A541" s="360"/>
      <c r="B541" s="165"/>
      <c r="C541" s="165"/>
      <c r="D541" s="165"/>
      <c r="E541" s="165"/>
      <c r="F541" s="165"/>
      <c r="G541" s="361"/>
      <c r="H541" s="361"/>
      <c r="I541" s="361"/>
      <c r="J541" s="361"/>
      <c r="K541" s="361"/>
      <c r="L541" s="361"/>
      <c r="M541" s="361"/>
      <c r="N541" s="361"/>
    </row>
    <row r="542" spans="1:14">
      <c r="A542" s="360"/>
      <c r="B542" s="165"/>
      <c r="C542" s="165"/>
      <c r="D542" s="165"/>
      <c r="E542" s="165"/>
      <c r="F542" s="165"/>
      <c r="G542" s="361"/>
      <c r="H542" s="361"/>
      <c r="I542" s="361"/>
      <c r="J542" s="361"/>
      <c r="K542" s="361"/>
      <c r="L542" s="361"/>
      <c r="M542" s="361"/>
      <c r="N542" s="361"/>
    </row>
    <row r="543" spans="1:14">
      <c r="A543" s="360"/>
      <c r="B543" s="165"/>
      <c r="C543" s="165"/>
      <c r="D543" s="165"/>
      <c r="E543" s="165"/>
      <c r="F543" s="165"/>
      <c r="G543" s="361"/>
      <c r="H543" s="361"/>
      <c r="I543" s="361"/>
      <c r="J543" s="361"/>
      <c r="K543" s="361"/>
      <c r="L543" s="361"/>
      <c r="M543" s="361"/>
      <c r="N543" s="361"/>
    </row>
    <row r="544" spans="1:14">
      <c r="A544" s="360"/>
      <c r="B544" s="165"/>
      <c r="C544" s="165"/>
      <c r="D544" s="165"/>
      <c r="E544" s="165"/>
      <c r="F544" s="165"/>
      <c r="G544" s="361"/>
      <c r="H544" s="361"/>
      <c r="I544" s="361"/>
      <c r="J544" s="361"/>
      <c r="K544" s="361"/>
      <c r="L544" s="361"/>
      <c r="M544" s="361"/>
      <c r="N544" s="361"/>
    </row>
    <row r="545" spans="1:14">
      <c r="A545" s="360"/>
      <c r="B545" s="165"/>
      <c r="C545" s="165"/>
      <c r="D545" s="165"/>
      <c r="E545" s="165"/>
      <c r="F545" s="165"/>
      <c r="G545" s="361"/>
      <c r="H545" s="361"/>
      <c r="I545" s="361"/>
      <c r="J545" s="361"/>
      <c r="K545" s="361"/>
      <c r="L545" s="361"/>
      <c r="M545" s="361"/>
      <c r="N545" s="361"/>
    </row>
    <row r="546" spans="1:14">
      <c r="A546" s="360"/>
      <c r="B546" s="165"/>
      <c r="C546" s="165"/>
      <c r="D546" s="165"/>
      <c r="E546" s="165"/>
      <c r="F546" s="165"/>
      <c r="G546" s="361"/>
      <c r="H546" s="361"/>
      <c r="I546" s="361"/>
      <c r="J546" s="361"/>
      <c r="K546" s="361"/>
      <c r="L546" s="361"/>
      <c r="M546" s="361"/>
      <c r="N546" s="361"/>
    </row>
    <row r="547" spans="1:14">
      <c r="A547" s="360"/>
      <c r="B547" s="165"/>
      <c r="C547" s="165"/>
      <c r="D547" s="165"/>
      <c r="E547" s="165"/>
      <c r="F547" s="165"/>
      <c r="G547" s="361"/>
      <c r="H547" s="361"/>
      <c r="I547" s="361"/>
      <c r="J547" s="361"/>
      <c r="K547" s="361"/>
      <c r="L547" s="361"/>
      <c r="M547" s="361"/>
      <c r="N547" s="361"/>
    </row>
    <row r="548" spans="1:14">
      <c r="A548" s="360"/>
      <c r="B548" s="165"/>
      <c r="C548" s="165"/>
      <c r="D548" s="165"/>
      <c r="E548" s="165"/>
      <c r="F548" s="165"/>
      <c r="G548" s="361"/>
      <c r="H548" s="361"/>
      <c r="I548" s="361"/>
      <c r="J548" s="361"/>
      <c r="K548" s="361"/>
      <c r="L548" s="361"/>
      <c r="M548" s="361"/>
      <c r="N548" s="361"/>
    </row>
    <row r="549" spans="1:14">
      <c r="A549" s="360"/>
      <c r="B549" s="165"/>
      <c r="C549" s="165"/>
      <c r="D549" s="165"/>
      <c r="E549" s="165"/>
      <c r="F549" s="165"/>
      <c r="G549" s="361"/>
      <c r="H549" s="361"/>
      <c r="I549" s="361"/>
      <c r="J549" s="361"/>
      <c r="K549" s="361"/>
      <c r="L549" s="361"/>
      <c r="M549" s="361"/>
      <c r="N549" s="361"/>
    </row>
    <row r="550" spans="1:14">
      <c r="A550" s="360"/>
      <c r="B550" s="165"/>
      <c r="C550" s="165"/>
      <c r="D550" s="165"/>
      <c r="E550" s="165"/>
      <c r="F550" s="165"/>
      <c r="G550" s="361"/>
      <c r="H550" s="361"/>
      <c r="I550" s="361"/>
      <c r="J550" s="361"/>
      <c r="K550" s="361"/>
      <c r="L550" s="361"/>
      <c r="M550" s="361"/>
      <c r="N550" s="361"/>
    </row>
    <row r="551" spans="1:14">
      <c r="A551" s="360"/>
      <c r="B551" s="165"/>
      <c r="C551" s="165"/>
      <c r="D551" s="165"/>
      <c r="E551" s="165"/>
      <c r="F551" s="165"/>
      <c r="G551" s="361"/>
      <c r="H551" s="361"/>
      <c r="I551" s="361"/>
      <c r="J551" s="361"/>
      <c r="K551" s="361"/>
      <c r="L551" s="361"/>
      <c r="M551" s="361"/>
      <c r="N551" s="361"/>
    </row>
    <row r="552" spans="1:14">
      <c r="A552" s="360"/>
      <c r="B552" s="165"/>
      <c r="C552" s="165"/>
      <c r="D552" s="165"/>
      <c r="E552" s="165"/>
      <c r="F552" s="165"/>
      <c r="G552" s="361"/>
      <c r="H552" s="361"/>
      <c r="I552" s="361"/>
      <c r="J552" s="361"/>
      <c r="K552" s="361"/>
      <c r="L552" s="361"/>
      <c r="M552" s="361"/>
      <c r="N552" s="361"/>
    </row>
    <row r="553" spans="1:14">
      <c r="A553" s="360"/>
      <c r="B553" s="165"/>
      <c r="C553" s="165"/>
      <c r="D553" s="165"/>
      <c r="E553" s="165"/>
      <c r="F553" s="165"/>
      <c r="G553" s="361"/>
      <c r="H553" s="361"/>
      <c r="I553" s="361"/>
      <c r="J553" s="361"/>
      <c r="K553" s="361"/>
      <c r="L553" s="361"/>
      <c r="M553" s="361"/>
      <c r="N553" s="361"/>
    </row>
    <row r="554" spans="1:14">
      <c r="A554" s="360"/>
      <c r="B554" s="165"/>
      <c r="C554" s="165"/>
      <c r="D554" s="165"/>
      <c r="E554" s="165"/>
      <c r="F554" s="165"/>
      <c r="G554" s="361"/>
      <c r="H554" s="361"/>
      <c r="I554" s="361"/>
      <c r="J554" s="361"/>
      <c r="K554" s="361"/>
      <c r="L554" s="361"/>
      <c r="M554" s="361"/>
      <c r="N554" s="361"/>
    </row>
    <row r="555" spans="1:14">
      <c r="A555" s="360"/>
      <c r="B555" s="165"/>
      <c r="C555" s="165"/>
      <c r="D555" s="165"/>
      <c r="E555" s="165"/>
      <c r="F555" s="165"/>
      <c r="G555" s="361"/>
      <c r="H555" s="361"/>
      <c r="I555" s="361"/>
      <c r="J555" s="361"/>
      <c r="K555" s="361"/>
      <c r="L555" s="361"/>
      <c r="M555" s="361"/>
      <c r="N555" s="361"/>
    </row>
    <row r="556" spans="1:14">
      <c r="A556" s="360"/>
      <c r="B556" s="165"/>
      <c r="C556" s="165"/>
      <c r="D556" s="165"/>
      <c r="E556" s="165"/>
      <c r="F556" s="165"/>
      <c r="G556" s="361"/>
      <c r="H556" s="361"/>
      <c r="I556" s="361"/>
      <c r="J556" s="361"/>
      <c r="K556" s="361"/>
      <c r="L556" s="361"/>
      <c r="M556" s="361"/>
      <c r="N556" s="361"/>
    </row>
    <row r="557" spans="1:14">
      <c r="A557" s="360"/>
      <c r="B557" s="165"/>
      <c r="C557" s="165"/>
      <c r="D557" s="165"/>
      <c r="E557" s="165"/>
      <c r="F557" s="165"/>
      <c r="G557" s="361"/>
      <c r="H557" s="361"/>
      <c r="I557" s="361"/>
      <c r="J557" s="361"/>
      <c r="K557" s="361"/>
      <c r="L557" s="361"/>
      <c r="M557" s="361"/>
      <c r="N557" s="361"/>
    </row>
    <row r="558" spans="1:14">
      <c r="A558" s="360"/>
      <c r="B558" s="165"/>
      <c r="C558" s="165"/>
      <c r="D558" s="165"/>
      <c r="E558" s="165"/>
      <c r="F558" s="165"/>
      <c r="G558" s="361"/>
      <c r="H558" s="361"/>
      <c r="I558" s="361"/>
      <c r="J558" s="361"/>
      <c r="K558" s="361"/>
      <c r="L558" s="361"/>
      <c r="M558" s="361"/>
      <c r="N558" s="361"/>
    </row>
    <row r="559" spans="1:14">
      <c r="A559" s="360"/>
      <c r="B559" s="165"/>
      <c r="C559" s="165"/>
      <c r="D559" s="165"/>
      <c r="E559" s="165"/>
      <c r="F559" s="165"/>
      <c r="G559" s="361"/>
      <c r="H559" s="361"/>
      <c r="I559" s="361"/>
      <c r="J559" s="361"/>
      <c r="K559" s="361"/>
      <c r="L559" s="361"/>
      <c r="M559" s="361"/>
      <c r="N559" s="361"/>
    </row>
    <row r="560" spans="1:14">
      <c r="A560" s="360"/>
      <c r="B560" s="165"/>
      <c r="C560" s="165"/>
      <c r="D560" s="165"/>
      <c r="E560" s="165"/>
      <c r="F560" s="165"/>
      <c r="G560" s="361"/>
      <c r="H560" s="361"/>
      <c r="I560" s="361"/>
      <c r="J560" s="361"/>
      <c r="K560" s="361"/>
      <c r="L560" s="361"/>
      <c r="M560" s="361"/>
      <c r="N560" s="361"/>
    </row>
    <row r="561" spans="1:14">
      <c r="A561" s="360"/>
      <c r="B561" s="165"/>
      <c r="C561" s="165"/>
      <c r="D561" s="165"/>
      <c r="E561" s="165"/>
      <c r="F561" s="165"/>
      <c r="G561" s="361"/>
      <c r="H561" s="361"/>
      <c r="I561" s="361"/>
      <c r="J561" s="361"/>
      <c r="K561" s="361"/>
      <c r="L561" s="361"/>
      <c r="M561" s="361"/>
      <c r="N561" s="361"/>
    </row>
    <row r="562" spans="1:14">
      <c r="A562" s="360"/>
      <c r="B562" s="165"/>
      <c r="C562" s="165"/>
      <c r="D562" s="165"/>
      <c r="E562" s="165"/>
      <c r="F562" s="165"/>
      <c r="G562" s="361"/>
      <c r="H562" s="361"/>
      <c r="I562" s="361"/>
      <c r="J562" s="361"/>
      <c r="K562" s="361"/>
      <c r="L562" s="361"/>
      <c r="M562" s="361"/>
      <c r="N562" s="361"/>
    </row>
    <row r="563" spans="1:14">
      <c r="A563" s="360"/>
      <c r="B563" s="165"/>
      <c r="C563" s="165"/>
      <c r="D563" s="165"/>
      <c r="E563" s="165"/>
      <c r="F563" s="165"/>
      <c r="G563" s="361"/>
      <c r="H563" s="361"/>
      <c r="I563" s="361"/>
      <c r="J563" s="361"/>
      <c r="K563" s="361"/>
      <c r="L563" s="361"/>
      <c r="M563" s="361"/>
      <c r="N563" s="361"/>
    </row>
    <row r="564" spans="1:14">
      <c r="A564" s="360"/>
      <c r="B564" s="165"/>
      <c r="C564" s="165"/>
      <c r="D564" s="165"/>
      <c r="E564" s="165"/>
      <c r="F564" s="165"/>
      <c r="G564" s="361"/>
      <c r="H564" s="361"/>
      <c r="I564" s="361"/>
      <c r="J564" s="361"/>
      <c r="K564" s="361"/>
      <c r="L564" s="361"/>
      <c r="M564" s="361"/>
      <c r="N564" s="361"/>
    </row>
    <row r="565" spans="1:14">
      <c r="A565" s="360"/>
      <c r="B565" s="165"/>
      <c r="C565" s="165"/>
      <c r="D565" s="165"/>
      <c r="E565" s="165"/>
      <c r="F565" s="165"/>
      <c r="G565" s="361"/>
      <c r="H565" s="361"/>
      <c r="I565" s="361"/>
      <c r="J565" s="361"/>
      <c r="K565" s="361"/>
      <c r="L565" s="361"/>
      <c r="M565" s="361"/>
      <c r="N565" s="361"/>
    </row>
    <row r="566" spans="1:14">
      <c r="A566" s="360"/>
      <c r="B566" s="165"/>
      <c r="C566" s="165"/>
      <c r="D566" s="165"/>
      <c r="E566" s="165"/>
      <c r="F566" s="165"/>
      <c r="G566" s="361"/>
      <c r="H566" s="361"/>
      <c r="I566" s="361"/>
      <c r="J566" s="361"/>
      <c r="K566" s="361"/>
      <c r="L566" s="361"/>
      <c r="M566" s="361"/>
      <c r="N566" s="361"/>
    </row>
    <row r="567" spans="1:14">
      <c r="A567" s="360"/>
      <c r="B567" s="165"/>
      <c r="C567" s="165"/>
      <c r="D567" s="165"/>
      <c r="E567" s="165"/>
      <c r="F567" s="165"/>
      <c r="G567" s="361"/>
      <c r="H567" s="361"/>
      <c r="I567" s="361"/>
      <c r="J567" s="361"/>
      <c r="K567" s="361"/>
      <c r="L567" s="361"/>
      <c r="M567" s="361"/>
      <c r="N567" s="361"/>
    </row>
    <row r="568" spans="1:14">
      <c r="A568" s="360"/>
      <c r="B568" s="165"/>
      <c r="C568" s="165"/>
      <c r="D568" s="165"/>
      <c r="E568" s="165"/>
      <c r="F568" s="165"/>
      <c r="G568" s="361"/>
      <c r="H568" s="361"/>
      <c r="I568" s="361"/>
      <c r="J568" s="361"/>
      <c r="K568" s="361"/>
      <c r="L568" s="361"/>
      <c r="M568" s="361"/>
      <c r="N568" s="361"/>
    </row>
    <row r="569" spans="1:14">
      <c r="A569" s="360"/>
      <c r="B569" s="165"/>
      <c r="C569" s="165"/>
      <c r="D569" s="165"/>
      <c r="E569" s="165"/>
      <c r="F569" s="165"/>
      <c r="G569" s="361"/>
      <c r="H569" s="361"/>
      <c r="I569" s="361"/>
      <c r="J569" s="361"/>
      <c r="K569" s="361"/>
      <c r="L569" s="361"/>
      <c r="M569" s="361"/>
      <c r="N569" s="361"/>
    </row>
    <row r="570" spans="1:14">
      <c r="A570" s="360"/>
      <c r="B570" s="165"/>
      <c r="C570" s="165"/>
      <c r="D570" s="165"/>
      <c r="E570" s="165"/>
      <c r="F570" s="165"/>
      <c r="G570" s="361"/>
      <c r="H570" s="361"/>
      <c r="I570" s="361"/>
      <c r="J570" s="361"/>
      <c r="K570" s="361"/>
      <c r="L570" s="361"/>
      <c r="M570" s="361"/>
      <c r="N570" s="361"/>
    </row>
    <row r="571" spans="1:14">
      <c r="A571" s="360"/>
      <c r="B571" s="165"/>
      <c r="C571" s="165"/>
      <c r="D571" s="165"/>
      <c r="E571" s="165"/>
      <c r="F571" s="165"/>
      <c r="G571" s="361"/>
      <c r="H571" s="361"/>
      <c r="I571" s="361"/>
      <c r="J571" s="361"/>
      <c r="K571" s="361"/>
      <c r="L571" s="361"/>
      <c r="M571" s="361"/>
      <c r="N571" s="361"/>
    </row>
    <row r="572" spans="1:14">
      <c r="A572" s="360"/>
      <c r="B572" s="165"/>
      <c r="C572" s="165"/>
      <c r="D572" s="165"/>
      <c r="E572" s="165"/>
      <c r="F572" s="165"/>
      <c r="G572" s="361"/>
      <c r="H572" s="361"/>
      <c r="I572" s="361"/>
      <c r="J572" s="361"/>
      <c r="K572" s="361"/>
      <c r="L572" s="361"/>
      <c r="M572" s="361"/>
      <c r="N572" s="361"/>
    </row>
    <row r="573" spans="1:14">
      <c r="A573" s="360"/>
      <c r="B573" s="165"/>
      <c r="C573" s="165"/>
      <c r="D573" s="165"/>
      <c r="E573" s="165"/>
      <c r="F573" s="165"/>
      <c r="G573" s="361"/>
      <c r="H573" s="361"/>
      <c r="I573" s="361"/>
      <c r="J573" s="361"/>
      <c r="K573" s="361"/>
      <c r="L573" s="361"/>
      <c r="M573" s="361"/>
      <c r="N573" s="361"/>
    </row>
    <row r="574" spans="1:14">
      <c r="A574" s="360"/>
      <c r="B574" s="165"/>
      <c r="C574" s="165"/>
      <c r="D574" s="165"/>
      <c r="E574" s="165"/>
      <c r="F574" s="165"/>
      <c r="G574" s="361"/>
      <c r="H574" s="361"/>
      <c r="I574" s="361"/>
      <c r="J574" s="361"/>
      <c r="K574" s="361"/>
      <c r="L574" s="361"/>
      <c r="M574" s="361"/>
      <c r="N574" s="361"/>
    </row>
    <row r="575" spans="1:14">
      <c r="A575" s="360"/>
      <c r="B575" s="165"/>
      <c r="C575" s="165"/>
      <c r="D575" s="165"/>
      <c r="E575" s="165"/>
      <c r="F575" s="165"/>
      <c r="G575" s="361"/>
      <c r="H575" s="361"/>
      <c r="I575" s="361"/>
      <c r="J575" s="361"/>
      <c r="K575" s="361"/>
      <c r="L575" s="361"/>
      <c r="M575" s="361"/>
      <c r="N575" s="361"/>
    </row>
    <row r="576" spans="1:14">
      <c r="A576" s="360"/>
      <c r="B576" s="165"/>
      <c r="C576" s="165"/>
      <c r="D576" s="165"/>
      <c r="E576" s="165"/>
      <c r="F576" s="165"/>
      <c r="G576" s="361"/>
      <c r="H576" s="361"/>
      <c r="I576" s="361"/>
      <c r="J576" s="361"/>
      <c r="K576" s="361"/>
      <c r="L576" s="361"/>
      <c r="M576" s="361"/>
      <c r="N576" s="361"/>
    </row>
    <row r="577" spans="1:14">
      <c r="A577" s="360"/>
      <c r="B577" s="165"/>
      <c r="C577" s="165"/>
      <c r="D577" s="165"/>
      <c r="E577" s="165"/>
      <c r="F577" s="165"/>
      <c r="G577" s="361"/>
      <c r="H577" s="361"/>
      <c r="I577" s="361"/>
      <c r="J577" s="361"/>
      <c r="K577" s="361"/>
      <c r="L577" s="361"/>
      <c r="M577" s="361"/>
      <c r="N577" s="361"/>
    </row>
    <row r="578" spans="1:14">
      <c r="A578" s="360"/>
      <c r="B578" s="165"/>
      <c r="C578" s="165"/>
      <c r="D578" s="165"/>
      <c r="E578" s="165"/>
      <c r="F578" s="165"/>
      <c r="G578" s="361"/>
      <c r="H578" s="361"/>
      <c r="I578" s="361"/>
      <c r="J578" s="361"/>
      <c r="K578" s="361"/>
      <c r="L578" s="361"/>
      <c r="M578" s="361"/>
      <c r="N578" s="361"/>
    </row>
    <row r="579" spans="1:14">
      <c r="A579" s="360"/>
      <c r="B579" s="165"/>
      <c r="C579" s="165"/>
      <c r="D579" s="165"/>
      <c r="E579" s="165"/>
      <c r="F579" s="165"/>
      <c r="G579" s="361"/>
      <c r="H579" s="361"/>
      <c r="I579" s="361"/>
      <c r="J579" s="361"/>
      <c r="K579" s="361"/>
      <c r="L579" s="361"/>
      <c r="M579" s="361"/>
      <c r="N579" s="361"/>
    </row>
    <row r="580" spans="1:14">
      <c r="A580" s="360"/>
      <c r="B580" s="165"/>
      <c r="C580" s="165"/>
      <c r="D580" s="165"/>
      <c r="E580" s="165"/>
      <c r="F580" s="165"/>
      <c r="G580" s="361"/>
      <c r="H580" s="361"/>
      <c r="I580" s="361"/>
      <c r="J580" s="361"/>
      <c r="K580" s="361"/>
      <c r="L580" s="361"/>
      <c r="M580" s="361"/>
      <c r="N580" s="361"/>
    </row>
    <row r="581" spans="1:14">
      <c r="A581" s="360"/>
      <c r="B581" s="165"/>
      <c r="C581" s="165"/>
      <c r="D581" s="165"/>
      <c r="E581" s="165"/>
      <c r="F581" s="165"/>
      <c r="G581" s="361"/>
      <c r="H581" s="361"/>
      <c r="I581" s="361"/>
      <c r="J581" s="361"/>
      <c r="K581" s="361"/>
      <c r="L581" s="361"/>
      <c r="M581" s="361"/>
      <c r="N581" s="361"/>
    </row>
    <row r="582" spans="1:14">
      <c r="A582" s="360"/>
      <c r="B582" s="165"/>
      <c r="C582" s="165"/>
      <c r="D582" s="165"/>
      <c r="E582" s="165"/>
      <c r="F582" s="165"/>
      <c r="G582" s="361"/>
      <c r="H582" s="361"/>
      <c r="I582" s="361"/>
      <c r="J582" s="361"/>
      <c r="K582" s="361"/>
      <c r="L582" s="361"/>
      <c r="M582" s="361"/>
      <c r="N582" s="361"/>
    </row>
    <row r="583" spans="1:14">
      <c r="A583" s="360"/>
      <c r="B583" s="165"/>
      <c r="C583" s="165"/>
      <c r="D583" s="165"/>
      <c r="E583" s="165"/>
      <c r="F583" s="165"/>
      <c r="G583" s="361"/>
      <c r="H583" s="361"/>
      <c r="I583" s="361"/>
      <c r="J583" s="361"/>
      <c r="K583" s="361"/>
      <c r="L583" s="361"/>
      <c r="M583" s="361"/>
      <c r="N583" s="361"/>
    </row>
    <row r="584" spans="1:14">
      <c r="A584" s="360"/>
      <c r="B584" s="165"/>
      <c r="C584" s="165"/>
      <c r="D584" s="165"/>
      <c r="E584" s="165"/>
      <c r="F584" s="165"/>
      <c r="G584" s="361"/>
      <c r="H584" s="361"/>
      <c r="I584" s="361"/>
      <c r="J584" s="361"/>
      <c r="K584" s="361"/>
      <c r="L584" s="361"/>
      <c r="M584" s="361"/>
      <c r="N584" s="361"/>
    </row>
    <row r="585" spans="1:14">
      <c r="A585" s="360"/>
      <c r="B585" s="165"/>
      <c r="C585" s="165"/>
      <c r="D585" s="165"/>
      <c r="E585" s="165"/>
      <c r="F585" s="165"/>
      <c r="G585" s="361"/>
      <c r="H585" s="361"/>
      <c r="I585" s="361"/>
      <c r="J585" s="361"/>
      <c r="K585" s="361"/>
      <c r="L585" s="361"/>
      <c r="M585" s="361"/>
      <c r="N585" s="361"/>
    </row>
    <row r="586" spans="1:14">
      <c r="A586" s="360"/>
      <c r="B586" s="165"/>
      <c r="C586" s="165"/>
      <c r="D586" s="165"/>
      <c r="E586" s="165"/>
      <c r="F586" s="165"/>
      <c r="G586" s="361"/>
      <c r="H586" s="361"/>
      <c r="I586" s="361"/>
      <c r="J586" s="361"/>
      <c r="K586" s="361"/>
      <c r="L586" s="361"/>
      <c r="M586" s="361"/>
      <c r="N586" s="361"/>
    </row>
    <row r="587" spans="1:14">
      <c r="A587" s="360"/>
      <c r="B587" s="165"/>
      <c r="C587" s="165"/>
      <c r="D587" s="165"/>
      <c r="E587" s="165"/>
      <c r="F587" s="165"/>
      <c r="G587" s="361"/>
      <c r="H587" s="361"/>
      <c r="I587" s="361"/>
      <c r="J587" s="361"/>
      <c r="K587" s="361"/>
      <c r="L587" s="361"/>
      <c r="M587" s="361"/>
      <c r="N587" s="361"/>
    </row>
    <row r="588" spans="1:14">
      <c r="A588" s="360"/>
      <c r="B588" s="165"/>
      <c r="C588" s="165"/>
      <c r="D588" s="165"/>
      <c r="E588" s="165"/>
      <c r="F588" s="165"/>
      <c r="G588" s="361"/>
      <c r="H588" s="361"/>
      <c r="I588" s="361"/>
      <c r="J588" s="361"/>
      <c r="K588" s="361"/>
      <c r="L588" s="361"/>
      <c r="M588" s="361"/>
      <c r="N588" s="361"/>
    </row>
    <row r="589" spans="1:14">
      <c r="A589" s="360"/>
      <c r="B589" s="165"/>
      <c r="C589" s="165"/>
      <c r="D589" s="165"/>
      <c r="E589" s="165"/>
      <c r="F589" s="165"/>
      <c r="G589" s="361"/>
      <c r="H589" s="361"/>
      <c r="I589" s="361"/>
      <c r="J589" s="361"/>
      <c r="K589" s="361"/>
      <c r="L589" s="361"/>
      <c r="M589" s="361"/>
      <c r="N589" s="361"/>
    </row>
    <row r="590" spans="1:14">
      <c r="A590" s="360"/>
      <c r="B590" s="165"/>
      <c r="C590" s="165"/>
      <c r="D590" s="165"/>
      <c r="E590" s="165"/>
      <c r="F590" s="165"/>
      <c r="G590" s="361"/>
      <c r="H590" s="361"/>
      <c r="I590" s="361"/>
      <c r="J590" s="361"/>
      <c r="K590" s="361"/>
      <c r="L590" s="361"/>
      <c r="M590" s="361"/>
      <c r="N590" s="361"/>
    </row>
    <row r="591" spans="1:14">
      <c r="A591" s="360"/>
      <c r="B591" s="165"/>
      <c r="C591" s="165"/>
      <c r="D591" s="165"/>
      <c r="E591" s="165"/>
      <c r="F591" s="165"/>
      <c r="G591" s="361"/>
      <c r="H591" s="361"/>
      <c r="I591" s="361"/>
      <c r="J591" s="361"/>
      <c r="K591" s="361"/>
      <c r="L591" s="361"/>
      <c r="M591" s="361"/>
      <c r="N591" s="361"/>
    </row>
    <row r="592" spans="1:14">
      <c r="A592" s="360"/>
      <c r="B592" s="165"/>
      <c r="C592" s="165"/>
      <c r="D592" s="165"/>
      <c r="E592" s="165"/>
      <c r="F592" s="165"/>
      <c r="G592" s="361"/>
      <c r="H592" s="361"/>
      <c r="I592" s="361"/>
      <c r="J592" s="361"/>
      <c r="K592" s="361"/>
      <c r="L592" s="361"/>
      <c r="M592" s="361"/>
      <c r="N592" s="361"/>
    </row>
    <row r="593" spans="1:14">
      <c r="A593" s="360"/>
      <c r="B593" s="165"/>
      <c r="C593" s="165"/>
      <c r="D593" s="165"/>
      <c r="E593" s="165"/>
      <c r="F593" s="165"/>
      <c r="G593" s="361"/>
      <c r="H593" s="361"/>
      <c r="I593" s="361"/>
      <c r="J593" s="361"/>
      <c r="K593" s="361"/>
      <c r="L593" s="361"/>
      <c r="M593" s="361"/>
      <c r="N593" s="361"/>
    </row>
    <row r="594" spans="1:14">
      <c r="A594" s="360"/>
      <c r="B594" s="165"/>
      <c r="C594" s="165"/>
      <c r="D594" s="165"/>
      <c r="E594" s="165"/>
      <c r="F594" s="165"/>
      <c r="G594" s="361"/>
      <c r="H594" s="361"/>
      <c r="I594" s="361"/>
      <c r="J594" s="361"/>
      <c r="K594" s="361"/>
      <c r="L594" s="361"/>
      <c r="M594" s="361"/>
      <c r="N594" s="361"/>
    </row>
    <row r="595" spans="1:14">
      <c r="A595" s="360"/>
      <c r="B595" s="165"/>
      <c r="C595" s="165"/>
      <c r="D595" s="165"/>
      <c r="E595" s="165"/>
      <c r="F595" s="165"/>
      <c r="G595" s="361"/>
      <c r="H595" s="361"/>
      <c r="I595" s="361"/>
      <c r="J595" s="361"/>
      <c r="K595" s="361"/>
      <c r="L595" s="361"/>
      <c r="M595" s="361"/>
      <c r="N595" s="361"/>
    </row>
    <row r="596" spans="1:14">
      <c r="A596" s="360"/>
      <c r="B596" s="165"/>
      <c r="C596" s="165"/>
      <c r="D596" s="165"/>
      <c r="E596" s="165"/>
      <c r="F596" s="165"/>
      <c r="G596" s="361"/>
      <c r="H596" s="361"/>
      <c r="I596" s="361"/>
      <c r="J596" s="361"/>
      <c r="K596" s="361"/>
      <c r="L596" s="361"/>
      <c r="M596" s="361"/>
      <c r="N596" s="361"/>
    </row>
    <row r="597" spans="1:14">
      <c r="A597" s="360"/>
      <c r="B597" s="165"/>
      <c r="C597" s="165"/>
      <c r="D597" s="165"/>
      <c r="E597" s="165"/>
      <c r="F597" s="165"/>
      <c r="G597" s="361"/>
      <c r="H597" s="361"/>
      <c r="I597" s="361"/>
      <c r="J597" s="361"/>
      <c r="K597" s="361"/>
      <c r="L597" s="361"/>
      <c r="M597" s="361"/>
      <c r="N597" s="361"/>
    </row>
    <row r="598" spans="1:14">
      <c r="A598" s="360"/>
      <c r="B598" s="165"/>
      <c r="C598" s="165"/>
      <c r="D598" s="165"/>
      <c r="E598" s="165"/>
      <c r="F598" s="165"/>
      <c r="G598" s="361"/>
      <c r="H598" s="361"/>
      <c r="I598" s="361"/>
      <c r="J598" s="361"/>
      <c r="K598" s="361"/>
      <c r="L598" s="361"/>
      <c r="M598" s="361"/>
      <c r="N598" s="361"/>
    </row>
    <row r="599" spans="1:14">
      <c r="A599" s="360"/>
      <c r="B599" s="165"/>
      <c r="C599" s="165"/>
      <c r="D599" s="165"/>
      <c r="E599" s="165"/>
      <c r="F599" s="165"/>
      <c r="G599" s="361"/>
      <c r="H599" s="361"/>
      <c r="I599" s="361"/>
      <c r="J599" s="361"/>
      <c r="K599" s="361"/>
      <c r="L599" s="361"/>
      <c r="M599" s="361"/>
      <c r="N599" s="361"/>
    </row>
    <row r="600" spans="1:14">
      <c r="A600" s="360"/>
      <c r="B600" s="165"/>
      <c r="C600" s="165"/>
      <c r="D600" s="165"/>
      <c r="E600" s="165"/>
      <c r="F600" s="165"/>
      <c r="G600" s="361"/>
      <c r="H600" s="361"/>
      <c r="I600" s="361"/>
      <c r="J600" s="361"/>
      <c r="K600" s="361"/>
      <c r="L600" s="361"/>
      <c r="M600" s="361"/>
      <c r="N600" s="361"/>
    </row>
    <row r="601" spans="1:14">
      <c r="A601" s="360"/>
      <c r="B601" s="165"/>
      <c r="C601" s="165"/>
      <c r="D601" s="165"/>
      <c r="E601" s="165"/>
      <c r="F601" s="165"/>
      <c r="G601" s="361"/>
      <c r="H601" s="361"/>
      <c r="I601" s="361"/>
      <c r="J601" s="361"/>
      <c r="K601" s="361"/>
      <c r="L601" s="361"/>
      <c r="M601" s="361"/>
      <c r="N601" s="361"/>
    </row>
    <row r="602" spans="1:14">
      <c r="A602" s="360"/>
      <c r="B602" s="165"/>
      <c r="C602" s="165"/>
      <c r="D602" s="165"/>
      <c r="E602" s="165"/>
      <c r="F602" s="165"/>
      <c r="G602" s="361"/>
      <c r="H602" s="361"/>
      <c r="I602" s="361"/>
      <c r="J602" s="361"/>
      <c r="K602" s="361"/>
      <c r="L602" s="361"/>
      <c r="M602" s="361"/>
      <c r="N602" s="361"/>
    </row>
    <row r="603" spans="1:14">
      <c r="A603" s="360"/>
      <c r="B603" s="165"/>
      <c r="C603" s="165"/>
      <c r="D603" s="165"/>
      <c r="E603" s="165"/>
      <c r="F603" s="165"/>
      <c r="G603" s="361"/>
      <c r="H603" s="361"/>
      <c r="I603" s="361"/>
      <c r="J603" s="361"/>
      <c r="K603" s="361"/>
      <c r="L603" s="361"/>
      <c r="M603" s="361"/>
      <c r="N603" s="361"/>
    </row>
    <row r="604" spans="1:14">
      <c r="A604" s="360"/>
      <c r="B604" s="165"/>
      <c r="C604" s="165"/>
      <c r="D604" s="165"/>
      <c r="E604" s="165"/>
      <c r="F604" s="165"/>
      <c r="G604" s="361"/>
      <c r="H604" s="361"/>
      <c r="I604" s="361"/>
      <c r="J604" s="361"/>
      <c r="K604" s="361"/>
      <c r="L604" s="361"/>
      <c r="M604" s="361"/>
      <c r="N604" s="361"/>
    </row>
    <row r="605" spans="1:14">
      <c r="A605" s="360"/>
      <c r="B605" s="165"/>
      <c r="C605" s="165"/>
      <c r="D605" s="165"/>
      <c r="E605" s="165"/>
      <c r="F605" s="165"/>
      <c r="G605" s="361"/>
      <c r="H605" s="361"/>
      <c r="I605" s="361"/>
      <c r="J605" s="361"/>
      <c r="K605" s="361"/>
      <c r="L605" s="361"/>
      <c r="M605" s="361"/>
      <c r="N605" s="361"/>
    </row>
    <row r="606" spans="1:14">
      <c r="A606" s="360"/>
      <c r="B606" s="165"/>
      <c r="C606" s="165"/>
      <c r="D606" s="165"/>
      <c r="E606" s="165"/>
      <c r="F606" s="165"/>
      <c r="G606" s="361"/>
      <c r="H606" s="361"/>
      <c r="I606" s="361"/>
      <c r="J606" s="361"/>
      <c r="K606" s="361"/>
      <c r="L606" s="361"/>
      <c r="M606" s="361"/>
      <c r="N606" s="361"/>
    </row>
    <row r="607" spans="1:14">
      <c r="A607" s="360"/>
      <c r="B607" s="165"/>
      <c r="C607" s="165"/>
      <c r="D607" s="165"/>
      <c r="E607" s="165"/>
      <c r="F607" s="165"/>
      <c r="G607" s="361"/>
      <c r="H607" s="361"/>
      <c r="I607" s="361"/>
      <c r="J607" s="361"/>
      <c r="K607" s="361"/>
      <c r="L607" s="361"/>
      <c r="M607" s="361"/>
      <c r="N607" s="361"/>
    </row>
    <row r="608" spans="1:14">
      <c r="A608" s="360"/>
      <c r="B608" s="165"/>
      <c r="C608" s="165"/>
      <c r="D608" s="165"/>
      <c r="E608" s="165"/>
      <c r="F608" s="165"/>
      <c r="G608" s="361"/>
      <c r="H608" s="361"/>
      <c r="I608" s="361"/>
      <c r="J608" s="361"/>
      <c r="K608" s="361"/>
      <c r="L608" s="361"/>
      <c r="M608" s="361"/>
      <c r="N608" s="361"/>
    </row>
    <row r="609" spans="1:14">
      <c r="A609" s="360"/>
      <c r="B609" s="165"/>
      <c r="C609" s="165"/>
      <c r="D609" s="165"/>
      <c r="E609" s="165"/>
      <c r="F609" s="165"/>
      <c r="G609" s="361"/>
      <c r="H609" s="361"/>
      <c r="I609" s="361"/>
      <c r="J609" s="361"/>
      <c r="K609" s="361"/>
      <c r="L609" s="361"/>
      <c r="M609" s="361"/>
      <c r="N609" s="361"/>
    </row>
    <row r="610" spans="1:14">
      <c r="A610" s="360"/>
      <c r="B610" s="165"/>
      <c r="C610" s="165"/>
      <c r="D610" s="165"/>
      <c r="E610" s="165"/>
      <c r="F610" s="165"/>
      <c r="G610" s="361"/>
      <c r="H610" s="361"/>
      <c r="I610" s="361"/>
      <c r="J610" s="361"/>
      <c r="K610" s="361"/>
      <c r="L610" s="361"/>
      <c r="M610" s="361"/>
      <c r="N610" s="361"/>
    </row>
    <row r="611" spans="1:14">
      <c r="A611" s="360"/>
      <c r="B611" s="165"/>
      <c r="C611" s="165"/>
      <c r="D611" s="165"/>
      <c r="E611" s="165"/>
      <c r="F611" s="165"/>
      <c r="G611" s="361"/>
      <c r="H611" s="361"/>
      <c r="I611" s="361"/>
      <c r="J611" s="361"/>
      <c r="K611" s="361"/>
      <c r="L611" s="361"/>
      <c r="M611" s="361"/>
      <c r="N611" s="361"/>
    </row>
    <row r="612" spans="1:14">
      <c r="A612" s="360"/>
      <c r="B612" s="165"/>
      <c r="C612" s="165"/>
      <c r="D612" s="165"/>
      <c r="E612" s="165"/>
      <c r="F612" s="165"/>
      <c r="G612" s="361"/>
      <c r="H612" s="361"/>
      <c r="I612" s="361"/>
      <c r="J612" s="361"/>
      <c r="K612" s="361"/>
      <c r="L612" s="361"/>
      <c r="M612" s="361"/>
      <c r="N612" s="361"/>
    </row>
    <row r="613" spans="1:14">
      <c r="A613" s="360"/>
      <c r="B613" s="165"/>
      <c r="C613" s="165"/>
      <c r="D613" s="165"/>
      <c r="E613" s="165"/>
      <c r="F613" s="165"/>
      <c r="G613" s="361"/>
      <c r="H613" s="361"/>
      <c r="I613" s="361"/>
      <c r="J613" s="361"/>
      <c r="K613" s="361"/>
      <c r="L613" s="361"/>
      <c r="M613" s="361"/>
      <c r="N613" s="361"/>
    </row>
    <row r="614" spans="1:14">
      <c r="A614" s="360"/>
      <c r="B614" s="165"/>
      <c r="C614" s="165"/>
      <c r="D614" s="165"/>
      <c r="E614" s="165"/>
      <c r="F614" s="165"/>
      <c r="G614" s="361"/>
      <c r="H614" s="361"/>
      <c r="I614" s="361"/>
      <c r="J614" s="361"/>
      <c r="K614" s="361"/>
      <c r="L614" s="361"/>
      <c r="M614" s="361"/>
      <c r="N614" s="361"/>
    </row>
    <row r="615" spans="1:14">
      <c r="A615" s="360"/>
      <c r="B615" s="165"/>
      <c r="C615" s="165"/>
      <c r="D615" s="165"/>
      <c r="E615" s="165"/>
      <c r="F615" s="165"/>
      <c r="G615" s="361"/>
      <c r="H615" s="361"/>
      <c r="I615" s="361"/>
      <c r="J615" s="361"/>
      <c r="K615" s="361"/>
      <c r="L615" s="361"/>
      <c r="M615" s="361"/>
      <c r="N615" s="361"/>
    </row>
    <row r="616" spans="1:14">
      <c r="A616" s="360"/>
      <c r="B616" s="165"/>
      <c r="C616" s="165"/>
      <c r="D616" s="165"/>
      <c r="E616" s="165"/>
      <c r="F616" s="165"/>
      <c r="G616" s="361"/>
      <c r="H616" s="361"/>
      <c r="I616" s="361"/>
      <c r="J616" s="361"/>
      <c r="K616" s="361"/>
      <c r="L616" s="361"/>
      <c r="M616" s="361"/>
      <c r="N616" s="361"/>
    </row>
    <row r="617" spans="1:14">
      <c r="A617" s="360"/>
      <c r="B617" s="165"/>
      <c r="C617" s="165"/>
      <c r="D617" s="165"/>
      <c r="E617" s="165"/>
      <c r="F617" s="165"/>
      <c r="G617" s="361"/>
      <c r="H617" s="361"/>
      <c r="I617" s="361"/>
      <c r="J617" s="361"/>
      <c r="K617" s="361"/>
      <c r="L617" s="361"/>
      <c r="M617" s="361"/>
      <c r="N617" s="361"/>
    </row>
    <row r="618" spans="1:14">
      <c r="A618" s="360"/>
      <c r="B618" s="165"/>
      <c r="C618" s="165"/>
      <c r="D618" s="165"/>
      <c r="E618" s="165"/>
      <c r="F618" s="165"/>
      <c r="G618" s="361"/>
      <c r="H618" s="361"/>
      <c r="I618" s="361"/>
      <c r="J618" s="361"/>
      <c r="K618" s="361"/>
      <c r="L618" s="361"/>
      <c r="M618" s="361"/>
      <c r="N618" s="361"/>
    </row>
    <row r="619" spans="1:14">
      <c r="A619" s="360"/>
      <c r="B619" s="165"/>
      <c r="C619" s="165"/>
      <c r="D619" s="165"/>
      <c r="E619" s="165"/>
      <c r="F619" s="165"/>
      <c r="G619" s="361"/>
      <c r="H619" s="361"/>
      <c r="I619" s="361"/>
      <c r="J619" s="361"/>
      <c r="K619" s="361"/>
      <c r="L619" s="361"/>
      <c r="M619" s="361"/>
      <c r="N619" s="361"/>
    </row>
    <row r="620" spans="1:14">
      <c r="A620" s="360"/>
      <c r="B620" s="165"/>
      <c r="C620" s="165"/>
      <c r="D620" s="165"/>
      <c r="E620" s="165"/>
      <c r="F620" s="165"/>
      <c r="G620" s="361"/>
      <c r="H620" s="361"/>
      <c r="I620" s="361"/>
      <c r="J620" s="361"/>
      <c r="K620" s="361"/>
      <c r="L620" s="361"/>
      <c r="M620" s="361"/>
      <c r="N620" s="361"/>
    </row>
    <row r="621" spans="1:14">
      <c r="A621" s="360"/>
      <c r="B621" s="165"/>
      <c r="C621" s="165"/>
      <c r="D621" s="165"/>
      <c r="E621" s="165"/>
      <c r="F621" s="165"/>
      <c r="G621" s="361"/>
      <c r="H621" s="361"/>
      <c r="I621" s="361"/>
      <c r="J621" s="361"/>
      <c r="K621" s="361"/>
      <c r="L621" s="361"/>
      <c r="M621" s="361"/>
      <c r="N621" s="361"/>
    </row>
    <row r="622" spans="1:14">
      <c r="A622" s="360"/>
      <c r="B622" s="165"/>
      <c r="C622" s="165"/>
      <c r="D622" s="165"/>
      <c r="E622" s="165"/>
      <c r="F622" s="165"/>
      <c r="G622" s="361"/>
      <c r="H622" s="361"/>
      <c r="I622" s="361"/>
      <c r="J622" s="361"/>
      <c r="K622" s="361"/>
      <c r="L622" s="361"/>
      <c r="M622" s="361"/>
      <c r="N622" s="361"/>
    </row>
    <row r="623" spans="1:14">
      <c r="A623" s="360"/>
      <c r="B623" s="165"/>
      <c r="C623" s="165"/>
      <c r="D623" s="165"/>
      <c r="E623" s="165"/>
      <c r="F623" s="165"/>
      <c r="G623" s="361"/>
      <c r="H623" s="361"/>
      <c r="I623" s="361"/>
      <c r="J623" s="361"/>
      <c r="K623" s="361"/>
      <c r="L623" s="361"/>
      <c r="M623" s="361"/>
      <c r="N623" s="361"/>
    </row>
    <row r="624" spans="1:14">
      <c r="A624" s="360"/>
      <c r="B624" s="165"/>
      <c r="C624" s="165"/>
      <c r="D624" s="165"/>
      <c r="E624" s="165"/>
      <c r="F624" s="165"/>
      <c r="G624" s="361"/>
      <c r="H624" s="361"/>
      <c r="I624" s="361"/>
      <c r="J624" s="361"/>
      <c r="K624" s="361"/>
      <c r="L624" s="361"/>
      <c r="M624" s="361"/>
      <c r="N624" s="361"/>
    </row>
    <row r="625" spans="1:14">
      <c r="A625" s="360"/>
      <c r="B625" s="165"/>
      <c r="C625" s="165"/>
      <c r="D625" s="165"/>
      <c r="E625" s="165"/>
      <c r="F625" s="165"/>
      <c r="G625" s="361"/>
      <c r="H625" s="361"/>
      <c r="I625" s="361"/>
      <c r="J625" s="361"/>
      <c r="K625" s="361"/>
      <c r="L625" s="361"/>
      <c r="M625" s="361"/>
      <c r="N625" s="361"/>
    </row>
    <row r="626" spans="1:14">
      <c r="A626" s="360"/>
      <c r="B626" s="165"/>
      <c r="C626" s="165"/>
      <c r="D626" s="165"/>
      <c r="E626" s="165"/>
      <c r="F626" s="165"/>
      <c r="G626" s="361"/>
      <c r="H626" s="361"/>
      <c r="I626" s="361"/>
      <c r="J626" s="361"/>
      <c r="K626" s="361"/>
      <c r="L626" s="361"/>
      <c r="M626" s="361"/>
      <c r="N626" s="361"/>
    </row>
    <row r="627" spans="1:14">
      <c r="A627" s="360"/>
      <c r="B627" s="165"/>
      <c r="C627" s="165"/>
      <c r="D627" s="165"/>
      <c r="E627" s="165"/>
      <c r="F627" s="165"/>
      <c r="G627" s="361"/>
      <c r="H627" s="361"/>
      <c r="I627" s="361"/>
      <c r="J627" s="361"/>
      <c r="K627" s="361"/>
      <c r="L627" s="361"/>
      <c r="M627" s="361"/>
      <c r="N627" s="361"/>
    </row>
    <row r="628" spans="1:14">
      <c r="A628" s="360"/>
      <c r="B628" s="165"/>
      <c r="C628" s="165"/>
      <c r="D628" s="165"/>
      <c r="E628" s="165"/>
      <c r="F628" s="165"/>
      <c r="G628" s="361"/>
      <c r="H628" s="361"/>
      <c r="I628" s="361"/>
      <c r="J628" s="361"/>
      <c r="K628" s="361"/>
      <c r="L628" s="361"/>
      <c r="M628" s="361"/>
      <c r="N628" s="361"/>
    </row>
    <row r="629" spans="1:14">
      <c r="A629" s="360"/>
      <c r="B629" s="165"/>
      <c r="C629" s="165"/>
      <c r="D629" s="165"/>
      <c r="E629" s="165"/>
      <c r="F629" s="165"/>
      <c r="G629" s="361"/>
      <c r="H629" s="361"/>
      <c r="I629" s="361"/>
      <c r="J629" s="361"/>
      <c r="K629" s="361"/>
      <c r="L629" s="361"/>
      <c r="M629" s="361"/>
      <c r="N629" s="361"/>
    </row>
    <row r="630" spans="1:14">
      <c r="A630" s="360"/>
      <c r="B630" s="165"/>
      <c r="C630" s="165"/>
      <c r="D630" s="165"/>
      <c r="E630" s="165"/>
      <c r="F630" s="165"/>
      <c r="G630" s="361"/>
      <c r="H630" s="361"/>
      <c r="I630" s="361"/>
      <c r="J630" s="361"/>
      <c r="K630" s="361"/>
      <c r="L630" s="361"/>
      <c r="M630" s="361"/>
      <c r="N630" s="361"/>
    </row>
    <row r="631" spans="1:14">
      <c r="A631" s="360"/>
      <c r="B631" s="165"/>
      <c r="C631" s="165"/>
      <c r="D631" s="165"/>
      <c r="E631" s="165"/>
      <c r="F631" s="165"/>
      <c r="G631" s="361"/>
      <c r="H631" s="361"/>
      <c r="I631" s="361"/>
      <c r="J631" s="361"/>
      <c r="K631" s="361"/>
      <c r="L631" s="361"/>
      <c r="M631" s="361"/>
      <c r="N631" s="361"/>
    </row>
    <row r="632" spans="1:14">
      <c r="A632" s="360"/>
      <c r="B632" s="165"/>
      <c r="C632" s="165"/>
      <c r="D632" s="165"/>
      <c r="E632" s="165"/>
      <c r="F632" s="165"/>
      <c r="G632" s="361"/>
      <c r="H632" s="361"/>
      <c r="I632" s="361"/>
      <c r="J632" s="361"/>
      <c r="K632" s="361"/>
      <c r="L632" s="361"/>
      <c r="M632" s="361"/>
      <c r="N632" s="361"/>
    </row>
    <row r="633" spans="1:14">
      <c r="A633" s="360"/>
      <c r="B633" s="165"/>
      <c r="C633" s="165"/>
      <c r="D633" s="165"/>
      <c r="E633" s="165"/>
      <c r="F633" s="165"/>
      <c r="G633" s="361"/>
      <c r="H633" s="361"/>
      <c r="I633" s="361"/>
      <c r="J633" s="361"/>
      <c r="K633" s="361"/>
      <c r="L633" s="361"/>
      <c r="M633" s="361"/>
      <c r="N633" s="361"/>
    </row>
    <row r="634" spans="1:14">
      <c r="A634" s="360"/>
      <c r="B634" s="165"/>
      <c r="C634" s="165"/>
      <c r="D634" s="165"/>
      <c r="E634" s="165"/>
      <c r="F634" s="165"/>
      <c r="G634" s="361"/>
      <c r="H634" s="361"/>
      <c r="I634" s="361"/>
      <c r="J634" s="361"/>
      <c r="K634" s="361"/>
      <c r="L634" s="361"/>
      <c r="M634" s="361"/>
      <c r="N634" s="361"/>
    </row>
    <row r="635" spans="1:14">
      <c r="A635" s="360"/>
      <c r="B635" s="165"/>
      <c r="C635" s="165"/>
      <c r="D635" s="165"/>
      <c r="E635" s="165"/>
      <c r="F635" s="165"/>
      <c r="G635" s="361"/>
      <c r="H635" s="361"/>
      <c r="I635" s="361"/>
      <c r="J635" s="361"/>
      <c r="K635" s="361"/>
      <c r="L635" s="361"/>
      <c r="M635" s="361"/>
      <c r="N635" s="361"/>
    </row>
    <row r="636" spans="1:14">
      <c r="A636" s="360"/>
      <c r="B636" s="165"/>
      <c r="C636" s="165"/>
      <c r="D636" s="165"/>
      <c r="E636" s="165"/>
      <c r="F636" s="165"/>
      <c r="G636" s="361"/>
      <c r="H636" s="361"/>
      <c r="I636" s="361"/>
      <c r="J636" s="361"/>
      <c r="K636" s="361"/>
      <c r="L636" s="361"/>
      <c r="M636" s="361"/>
      <c r="N636" s="361"/>
    </row>
    <row r="637" spans="1:14">
      <c r="A637" s="360"/>
      <c r="B637" s="165"/>
      <c r="C637" s="165"/>
      <c r="D637" s="165"/>
      <c r="E637" s="165"/>
      <c r="F637" s="165"/>
      <c r="G637" s="361"/>
      <c r="H637" s="361"/>
      <c r="I637" s="361"/>
      <c r="J637" s="361"/>
      <c r="K637" s="361"/>
      <c r="L637" s="361"/>
      <c r="M637" s="361"/>
      <c r="N637" s="361"/>
    </row>
    <row r="638" spans="1:14">
      <c r="A638" s="360"/>
      <c r="B638" s="165"/>
      <c r="C638" s="165"/>
      <c r="D638" s="165"/>
      <c r="E638" s="165"/>
      <c r="F638" s="165"/>
      <c r="G638" s="361"/>
      <c r="H638" s="361"/>
      <c r="I638" s="361"/>
      <c r="J638" s="361"/>
      <c r="K638" s="361"/>
      <c r="L638" s="361"/>
      <c r="M638" s="361"/>
      <c r="N638" s="361"/>
    </row>
    <row r="639" spans="1:14">
      <c r="A639" s="360"/>
      <c r="B639" s="165"/>
      <c r="C639" s="165"/>
      <c r="D639" s="165"/>
      <c r="E639" s="165"/>
      <c r="F639" s="165"/>
      <c r="G639" s="361"/>
      <c r="H639" s="361"/>
      <c r="I639" s="361"/>
      <c r="J639" s="361"/>
      <c r="K639" s="361"/>
      <c r="L639" s="361"/>
      <c r="M639" s="361"/>
      <c r="N639" s="361"/>
    </row>
    <row r="640" spans="1:14">
      <c r="A640" s="360"/>
      <c r="B640" s="165"/>
      <c r="C640" s="165"/>
      <c r="D640" s="165"/>
      <c r="E640" s="165"/>
      <c r="F640" s="165"/>
      <c r="G640" s="361"/>
      <c r="H640" s="361"/>
      <c r="I640" s="361"/>
      <c r="J640" s="361"/>
      <c r="K640" s="361"/>
      <c r="L640" s="361"/>
      <c r="M640" s="361"/>
      <c r="N640" s="361"/>
    </row>
    <row r="641" spans="1:14">
      <c r="A641" s="360"/>
      <c r="B641" s="165"/>
      <c r="C641" s="165"/>
      <c r="D641" s="165"/>
      <c r="E641" s="165"/>
      <c r="F641" s="165"/>
      <c r="G641" s="361"/>
      <c r="H641" s="361"/>
      <c r="I641" s="361"/>
      <c r="J641" s="361"/>
      <c r="K641" s="361"/>
      <c r="L641" s="361"/>
      <c r="M641" s="361"/>
      <c r="N641" s="361"/>
    </row>
    <row r="642" spans="1:14">
      <c r="A642" s="360"/>
      <c r="B642" s="165"/>
      <c r="C642" s="165"/>
      <c r="D642" s="165"/>
      <c r="E642" s="165"/>
      <c r="F642" s="165"/>
      <c r="G642" s="361"/>
      <c r="H642" s="361"/>
      <c r="I642" s="361"/>
      <c r="J642" s="361"/>
      <c r="K642" s="361"/>
      <c r="L642" s="361"/>
      <c r="M642" s="361"/>
      <c r="N642" s="361"/>
    </row>
    <row r="643" spans="1:14">
      <c r="A643" s="360"/>
      <c r="B643" s="165"/>
      <c r="C643" s="165"/>
      <c r="D643" s="165"/>
      <c r="E643" s="165"/>
      <c r="F643" s="165"/>
      <c r="G643" s="361"/>
      <c r="H643" s="361"/>
      <c r="I643" s="361"/>
      <c r="J643" s="361"/>
      <c r="K643" s="361"/>
      <c r="L643" s="361"/>
      <c r="M643" s="361"/>
      <c r="N643" s="361"/>
    </row>
    <row r="644" spans="1:14">
      <c r="A644" s="360"/>
      <c r="B644" s="165"/>
      <c r="C644" s="165"/>
      <c r="D644" s="165"/>
      <c r="E644" s="165"/>
      <c r="F644" s="165"/>
      <c r="G644" s="361"/>
      <c r="H644" s="361"/>
      <c r="I644" s="361"/>
      <c r="J644" s="361"/>
      <c r="K644" s="361"/>
      <c r="L644" s="361"/>
      <c r="M644" s="361"/>
      <c r="N644" s="361"/>
    </row>
    <row r="645" spans="1:14">
      <c r="A645" s="360"/>
      <c r="B645" s="165"/>
      <c r="C645" s="165"/>
      <c r="D645" s="165"/>
      <c r="E645" s="165"/>
      <c r="F645" s="165"/>
      <c r="G645" s="361"/>
      <c r="H645" s="361"/>
      <c r="I645" s="361"/>
      <c r="J645" s="361"/>
      <c r="K645" s="361"/>
      <c r="L645" s="361"/>
      <c r="M645" s="361"/>
      <c r="N645" s="361"/>
    </row>
    <row r="646" spans="1:14">
      <c r="A646" s="360"/>
      <c r="B646" s="165"/>
      <c r="C646" s="165"/>
      <c r="D646" s="165"/>
      <c r="E646" s="165"/>
      <c r="F646" s="165"/>
      <c r="G646" s="361"/>
      <c r="H646" s="361"/>
      <c r="I646" s="361"/>
      <c r="J646" s="361"/>
      <c r="K646" s="361"/>
      <c r="L646" s="361"/>
      <c r="M646" s="361"/>
      <c r="N646" s="361"/>
    </row>
    <row r="647" spans="1:14">
      <c r="A647" s="360"/>
      <c r="B647" s="165"/>
      <c r="C647" s="165"/>
      <c r="D647" s="165"/>
      <c r="E647" s="165"/>
      <c r="F647" s="165"/>
      <c r="G647" s="361"/>
      <c r="H647" s="361"/>
      <c r="I647" s="361"/>
      <c r="J647" s="361"/>
      <c r="K647" s="361"/>
      <c r="L647" s="361"/>
      <c r="M647" s="361"/>
      <c r="N647" s="361"/>
    </row>
    <row r="648" spans="1:14">
      <c r="A648" s="360"/>
      <c r="B648" s="165"/>
      <c r="C648" s="165"/>
      <c r="D648" s="165"/>
      <c r="E648" s="165"/>
      <c r="F648" s="165"/>
      <c r="G648" s="361"/>
      <c r="H648" s="361"/>
      <c r="I648" s="361"/>
      <c r="J648" s="361"/>
      <c r="K648" s="361"/>
      <c r="L648" s="361"/>
      <c r="M648" s="361"/>
      <c r="N648" s="361"/>
    </row>
    <row r="649" spans="1:14">
      <c r="A649" s="360"/>
      <c r="B649" s="165"/>
      <c r="C649" s="165"/>
      <c r="D649" s="165"/>
      <c r="E649" s="165"/>
      <c r="F649" s="165"/>
      <c r="G649" s="361"/>
      <c r="H649" s="361"/>
      <c r="I649" s="361"/>
      <c r="J649" s="361"/>
      <c r="K649" s="361"/>
      <c r="L649" s="361"/>
      <c r="M649" s="361"/>
      <c r="N649" s="361"/>
    </row>
    <row r="650" spans="1:14">
      <c r="A650" s="360"/>
      <c r="B650" s="165"/>
      <c r="C650" s="165"/>
      <c r="D650" s="165"/>
      <c r="E650" s="165"/>
      <c r="F650" s="165"/>
      <c r="G650" s="361"/>
      <c r="H650" s="361"/>
      <c r="I650" s="361"/>
      <c r="J650" s="361"/>
      <c r="K650" s="361"/>
      <c r="L650" s="361"/>
      <c r="M650" s="361"/>
      <c r="N650" s="361"/>
    </row>
    <row r="651" spans="1:14">
      <c r="A651" s="360"/>
      <c r="B651" s="165"/>
      <c r="C651" s="165"/>
      <c r="D651" s="165"/>
      <c r="E651" s="165"/>
      <c r="F651" s="165"/>
      <c r="G651" s="361"/>
      <c r="H651" s="361"/>
      <c r="I651" s="361"/>
      <c r="J651" s="361"/>
      <c r="K651" s="361"/>
      <c r="L651" s="361"/>
      <c r="M651" s="361"/>
      <c r="N651" s="361"/>
    </row>
    <row r="652" spans="1:14">
      <c r="A652" s="360"/>
      <c r="B652" s="165"/>
      <c r="C652" s="165"/>
      <c r="D652" s="165"/>
      <c r="E652" s="165"/>
      <c r="F652" s="165"/>
      <c r="G652" s="361"/>
      <c r="H652" s="361"/>
      <c r="I652" s="361"/>
      <c r="J652" s="361"/>
      <c r="K652" s="361"/>
      <c r="L652" s="361"/>
      <c r="M652" s="361"/>
      <c r="N652" s="361"/>
    </row>
    <row r="653" spans="1:14">
      <c r="A653" s="360"/>
      <c r="B653" s="165"/>
      <c r="C653" s="165"/>
      <c r="D653" s="165"/>
      <c r="E653" s="165"/>
      <c r="F653" s="165"/>
      <c r="G653" s="361"/>
      <c r="H653" s="361"/>
      <c r="I653" s="361"/>
      <c r="J653" s="361"/>
      <c r="K653" s="361"/>
      <c r="L653" s="361"/>
      <c r="M653" s="361"/>
      <c r="N653" s="361"/>
    </row>
    <row r="654" spans="1:14">
      <c r="A654" s="360"/>
      <c r="B654" s="165"/>
      <c r="C654" s="165"/>
      <c r="D654" s="165"/>
      <c r="E654" s="165"/>
      <c r="F654" s="165"/>
      <c r="G654" s="361"/>
      <c r="H654" s="361"/>
      <c r="I654" s="361"/>
      <c r="J654" s="361"/>
      <c r="K654" s="361"/>
      <c r="L654" s="361"/>
      <c r="M654" s="361"/>
      <c r="N654" s="361"/>
    </row>
    <row r="655" spans="1:14">
      <c r="A655" s="360"/>
      <c r="B655" s="165"/>
      <c r="C655" s="165"/>
      <c r="D655" s="165"/>
      <c r="E655" s="165"/>
      <c r="F655" s="165"/>
      <c r="G655" s="361"/>
      <c r="H655" s="361"/>
      <c r="I655" s="361"/>
      <c r="J655" s="361"/>
      <c r="K655" s="361"/>
      <c r="L655" s="361"/>
      <c r="M655" s="361"/>
      <c r="N655" s="361"/>
    </row>
    <row r="656" spans="1:14">
      <c r="A656" s="360"/>
      <c r="B656" s="165"/>
      <c r="C656" s="165"/>
      <c r="D656" s="165"/>
      <c r="E656" s="165"/>
      <c r="F656" s="165"/>
      <c r="G656" s="361"/>
      <c r="H656" s="361"/>
      <c r="I656" s="361"/>
      <c r="J656" s="361"/>
      <c r="K656" s="361"/>
      <c r="L656" s="361"/>
      <c r="M656" s="361"/>
      <c r="N656" s="361"/>
    </row>
    <row r="657" spans="1:14">
      <c r="A657" s="360"/>
      <c r="B657" s="165"/>
      <c r="C657" s="165"/>
      <c r="D657" s="165"/>
      <c r="E657" s="165"/>
      <c r="F657" s="165"/>
      <c r="G657" s="361"/>
      <c r="H657" s="361"/>
      <c r="I657" s="361"/>
      <c r="J657" s="361"/>
      <c r="K657" s="361"/>
      <c r="L657" s="361"/>
      <c r="M657" s="361"/>
      <c r="N657" s="361"/>
    </row>
    <row r="658" spans="1:14">
      <c r="A658" s="360"/>
      <c r="B658" s="165"/>
      <c r="C658" s="165"/>
      <c r="D658" s="165"/>
      <c r="E658" s="165"/>
      <c r="F658" s="165"/>
      <c r="G658" s="361"/>
      <c r="H658" s="361"/>
      <c r="I658" s="361"/>
      <c r="J658" s="361"/>
      <c r="K658" s="361"/>
      <c r="L658" s="361"/>
      <c r="M658" s="361"/>
      <c r="N658" s="361"/>
    </row>
    <row r="659" spans="1:14">
      <c r="A659" s="360"/>
      <c r="B659" s="165"/>
      <c r="C659" s="165"/>
      <c r="D659" s="165"/>
      <c r="E659" s="165"/>
      <c r="F659" s="165"/>
      <c r="G659" s="361"/>
      <c r="H659" s="361"/>
      <c r="I659" s="361"/>
      <c r="J659" s="361"/>
      <c r="K659" s="361"/>
      <c r="L659" s="361"/>
      <c r="M659" s="361"/>
      <c r="N659" s="361"/>
    </row>
    <row r="660" spans="1:14">
      <c r="A660" s="360"/>
      <c r="B660" s="165"/>
      <c r="C660" s="165"/>
      <c r="D660" s="165"/>
      <c r="E660" s="165"/>
      <c r="F660" s="165"/>
      <c r="G660" s="361"/>
      <c r="H660" s="361"/>
      <c r="I660" s="361"/>
      <c r="J660" s="361"/>
      <c r="K660" s="361"/>
      <c r="L660" s="361"/>
      <c r="M660" s="361"/>
      <c r="N660" s="361"/>
    </row>
    <row r="661" spans="1:14">
      <c r="A661" s="360"/>
      <c r="B661" s="165"/>
      <c r="C661" s="165"/>
      <c r="D661" s="165"/>
      <c r="E661" s="165"/>
      <c r="F661" s="165"/>
      <c r="G661" s="361"/>
      <c r="H661" s="361"/>
      <c r="I661" s="361"/>
      <c r="J661" s="361"/>
      <c r="K661" s="361"/>
      <c r="L661" s="361"/>
      <c r="M661" s="361"/>
      <c r="N661" s="361"/>
    </row>
    <row r="662" spans="1:14">
      <c r="A662" s="360"/>
      <c r="B662" s="165"/>
      <c r="C662" s="165"/>
      <c r="D662" s="165"/>
      <c r="E662" s="165"/>
      <c r="F662" s="165"/>
      <c r="G662" s="361"/>
      <c r="H662" s="361"/>
      <c r="I662" s="361"/>
      <c r="J662" s="361"/>
      <c r="K662" s="361"/>
      <c r="L662" s="361"/>
      <c r="M662" s="361"/>
      <c r="N662" s="361"/>
    </row>
    <row r="663" spans="1:14">
      <c r="A663" s="360"/>
      <c r="B663" s="165"/>
      <c r="C663" s="165"/>
      <c r="D663" s="165"/>
      <c r="E663" s="165"/>
      <c r="F663" s="165"/>
      <c r="G663" s="361"/>
      <c r="H663" s="361"/>
      <c r="I663" s="361"/>
      <c r="J663" s="361"/>
      <c r="K663" s="361"/>
      <c r="L663" s="361"/>
      <c r="M663" s="361"/>
      <c r="N663" s="361"/>
    </row>
    <row r="664" spans="1:14">
      <c r="A664" s="360"/>
      <c r="B664" s="165"/>
      <c r="C664" s="165"/>
      <c r="D664" s="165"/>
      <c r="E664" s="165"/>
      <c r="F664" s="165"/>
      <c r="G664" s="361"/>
      <c r="H664" s="361"/>
      <c r="I664" s="361"/>
      <c r="J664" s="361"/>
      <c r="K664" s="361"/>
      <c r="L664" s="361"/>
      <c r="M664" s="361"/>
      <c r="N664" s="361"/>
    </row>
    <row r="665" spans="1:14">
      <c r="A665" s="360"/>
      <c r="B665" s="165"/>
      <c r="C665" s="165"/>
      <c r="D665" s="165"/>
      <c r="E665" s="165"/>
      <c r="F665" s="165"/>
      <c r="G665" s="361"/>
      <c r="H665" s="361"/>
      <c r="I665" s="361"/>
      <c r="J665" s="361"/>
      <c r="K665" s="361"/>
      <c r="L665" s="361"/>
      <c r="M665" s="361"/>
      <c r="N665" s="361"/>
    </row>
    <row r="666" spans="1:14">
      <c r="A666" s="360"/>
      <c r="B666" s="165"/>
      <c r="C666" s="165"/>
      <c r="D666" s="165"/>
      <c r="E666" s="165"/>
      <c r="F666" s="165"/>
      <c r="G666" s="361"/>
      <c r="H666" s="361"/>
      <c r="I666" s="361"/>
      <c r="J666" s="361"/>
      <c r="K666" s="361"/>
      <c r="L666" s="361"/>
      <c r="M666" s="361"/>
      <c r="N666" s="361"/>
    </row>
    <row r="667" spans="1:14">
      <c r="A667" s="360"/>
      <c r="B667" s="165"/>
      <c r="C667" s="165"/>
      <c r="D667" s="165"/>
      <c r="E667" s="165"/>
      <c r="F667" s="165"/>
      <c r="G667" s="361"/>
      <c r="H667" s="361"/>
      <c r="I667" s="361"/>
      <c r="J667" s="361"/>
      <c r="K667" s="361"/>
      <c r="L667" s="361"/>
      <c r="M667" s="361"/>
      <c r="N667" s="361"/>
    </row>
    <row r="668" spans="1:14">
      <c r="A668" s="360"/>
      <c r="B668" s="165"/>
      <c r="C668" s="165"/>
      <c r="D668" s="165"/>
      <c r="E668" s="165"/>
      <c r="F668" s="165"/>
      <c r="G668" s="361"/>
      <c r="H668" s="361"/>
      <c r="I668" s="361"/>
      <c r="J668" s="361"/>
      <c r="K668" s="361"/>
      <c r="L668" s="361"/>
      <c r="M668" s="361"/>
      <c r="N668" s="361"/>
    </row>
    <row r="669" spans="1:14">
      <c r="A669" s="360"/>
      <c r="B669" s="165"/>
      <c r="C669" s="165"/>
      <c r="D669" s="165"/>
      <c r="E669" s="165"/>
      <c r="F669" s="165"/>
      <c r="G669" s="361"/>
      <c r="H669" s="361"/>
      <c r="I669" s="361"/>
      <c r="J669" s="361"/>
      <c r="K669" s="361"/>
      <c r="L669" s="361"/>
      <c r="M669" s="361"/>
      <c r="N669" s="361"/>
    </row>
    <row r="670" spans="1:14">
      <c r="A670" s="360"/>
      <c r="B670" s="165"/>
      <c r="C670" s="165"/>
      <c r="D670" s="165"/>
      <c r="E670" s="165"/>
      <c r="F670" s="165"/>
      <c r="G670" s="361"/>
      <c r="H670" s="361"/>
      <c r="I670" s="361"/>
      <c r="J670" s="361"/>
      <c r="K670" s="361"/>
      <c r="L670" s="361"/>
      <c r="M670" s="361"/>
      <c r="N670" s="361"/>
    </row>
    <row r="671" spans="1:14">
      <c r="A671" s="360"/>
      <c r="B671" s="165"/>
      <c r="C671" s="165"/>
      <c r="D671" s="165"/>
      <c r="E671" s="165"/>
      <c r="F671" s="165"/>
      <c r="G671" s="361"/>
      <c r="H671" s="361"/>
      <c r="I671" s="361"/>
      <c r="J671" s="361"/>
      <c r="K671" s="361"/>
      <c r="L671" s="361"/>
      <c r="M671" s="361"/>
      <c r="N671" s="361"/>
    </row>
    <row r="672" spans="1:14">
      <c r="A672" s="360"/>
      <c r="B672" s="165"/>
      <c r="C672" s="165"/>
      <c r="D672" s="165"/>
      <c r="E672" s="165"/>
      <c r="F672" s="165"/>
      <c r="G672" s="361"/>
      <c r="H672" s="361"/>
      <c r="I672" s="361"/>
      <c r="J672" s="361"/>
      <c r="K672" s="361"/>
      <c r="L672" s="361"/>
      <c r="M672" s="361"/>
      <c r="N672" s="361"/>
    </row>
    <row r="673" spans="1:14">
      <c r="A673" s="360"/>
      <c r="B673" s="165"/>
      <c r="C673" s="165"/>
      <c r="D673" s="165"/>
      <c r="E673" s="165"/>
      <c r="F673" s="165"/>
      <c r="G673" s="361"/>
      <c r="H673" s="361"/>
      <c r="I673" s="361"/>
      <c r="J673" s="361"/>
      <c r="K673" s="361"/>
      <c r="L673" s="361"/>
      <c r="M673" s="361"/>
      <c r="N673" s="361"/>
    </row>
    <row r="674" spans="1:14">
      <c r="A674" s="360"/>
      <c r="B674" s="165"/>
      <c r="C674" s="165"/>
      <c r="D674" s="165"/>
      <c r="E674" s="165"/>
      <c r="F674" s="165"/>
      <c r="G674" s="361"/>
      <c r="H674" s="361"/>
      <c r="I674" s="361"/>
      <c r="J674" s="361"/>
      <c r="K674" s="361"/>
      <c r="L674" s="361"/>
      <c r="M674" s="361"/>
      <c r="N674" s="361"/>
    </row>
    <row r="675" spans="1:14">
      <c r="A675" s="360"/>
      <c r="B675" s="165"/>
      <c r="C675" s="165"/>
      <c r="D675" s="165"/>
      <c r="E675" s="165"/>
      <c r="F675" s="165"/>
      <c r="G675" s="361"/>
      <c r="H675" s="361"/>
      <c r="I675" s="361"/>
      <c r="J675" s="361"/>
      <c r="K675" s="361"/>
      <c r="L675" s="361"/>
      <c r="M675" s="361"/>
      <c r="N675" s="361"/>
    </row>
    <row r="676" spans="1:14">
      <c r="A676" s="360"/>
      <c r="B676" s="165"/>
      <c r="C676" s="165"/>
      <c r="D676" s="165"/>
      <c r="E676" s="165"/>
      <c r="F676" s="165"/>
      <c r="G676" s="361"/>
      <c r="H676" s="361"/>
      <c r="I676" s="361"/>
      <c r="J676" s="361"/>
      <c r="K676" s="361"/>
      <c r="L676" s="361"/>
      <c r="M676" s="361"/>
      <c r="N676" s="361"/>
    </row>
    <row r="677" spans="1:14">
      <c r="A677" s="360"/>
      <c r="B677" s="165"/>
      <c r="C677" s="165"/>
      <c r="D677" s="165"/>
      <c r="E677" s="165"/>
      <c r="F677" s="165"/>
      <c r="G677" s="361"/>
      <c r="H677" s="361"/>
      <c r="I677" s="361"/>
      <c r="J677" s="361"/>
      <c r="K677" s="361"/>
      <c r="L677" s="361"/>
      <c r="M677" s="361"/>
      <c r="N677" s="361"/>
    </row>
    <row r="678" spans="1:14">
      <c r="A678" s="360"/>
      <c r="B678" s="165"/>
      <c r="C678" s="165"/>
      <c r="D678" s="165"/>
      <c r="E678" s="165"/>
      <c r="F678" s="165"/>
      <c r="G678" s="361"/>
      <c r="H678" s="361"/>
      <c r="I678" s="361"/>
      <c r="J678" s="361"/>
      <c r="K678" s="361"/>
      <c r="L678" s="361"/>
      <c r="M678" s="361"/>
      <c r="N678" s="361"/>
    </row>
    <row r="679" spans="1:14">
      <c r="A679" s="360"/>
      <c r="B679" s="165"/>
      <c r="C679" s="165"/>
      <c r="D679" s="165"/>
      <c r="E679" s="165"/>
      <c r="F679" s="165"/>
      <c r="G679" s="361"/>
      <c r="H679" s="361"/>
      <c r="I679" s="361"/>
      <c r="J679" s="361"/>
      <c r="K679" s="361"/>
      <c r="L679" s="361"/>
      <c r="M679" s="361"/>
      <c r="N679" s="361"/>
    </row>
    <row r="680" spans="1:14">
      <c r="A680" s="360"/>
      <c r="B680" s="165"/>
      <c r="C680" s="165"/>
      <c r="D680" s="165"/>
      <c r="E680" s="165"/>
      <c r="F680" s="165"/>
      <c r="G680" s="361"/>
      <c r="H680" s="361"/>
      <c r="I680" s="361"/>
      <c r="J680" s="361"/>
      <c r="K680" s="361"/>
      <c r="L680" s="361"/>
      <c r="M680" s="361"/>
      <c r="N680" s="361"/>
    </row>
    <row r="681" spans="1:14">
      <c r="A681" s="360"/>
      <c r="B681" s="165"/>
      <c r="C681" s="165"/>
      <c r="D681" s="165"/>
      <c r="E681" s="165"/>
      <c r="F681" s="165"/>
      <c r="G681" s="361"/>
      <c r="H681" s="361"/>
      <c r="I681" s="361"/>
      <c r="J681" s="361"/>
      <c r="K681" s="361"/>
      <c r="L681" s="361"/>
      <c r="M681" s="361"/>
      <c r="N681" s="361"/>
    </row>
    <row r="682" spans="1:14">
      <c r="A682" s="360"/>
      <c r="B682" s="165"/>
      <c r="C682" s="165"/>
      <c r="D682" s="165"/>
      <c r="E682" s="165"/>
      <c r="F682" s="165"/>
      <c r="G682" s="361"/>
      <c r="H682" s="361"/>
      <c r="I682" s="361"/>
      <c r="J682" s="361"/>
      <c r="K682" s="361"/>
      <c r="L682" s="361"/>
      <c r="M682" s="361"/>
      <c r="N682" s="361"/>
    </row>
    <row r="683" spans="1:14">
      <c r="A683" s="360"/>
      <c r="B683" s="165"/>
      <c r="C683" s="165"/>
      <c r="D683" s="165"/>
      <c r="E683" s="165"/>
      <c r="F683" s="165"/>
      <c r="G683" s="361"/>
      <c r="H683" s="361"/>
      <c r="I683" s="361"/>
      <c r="J683" s="361"/>
      <c r="K683" s="361"/>
      <c r="L683" s="361"/>
      <c r="M683" s="361"/>
      <c r="N683" s="361"/>
    </row>
    <row r="684" spans="1:14">
      <c r="A684" s="360"/>
      <c r="B684" s="165"/>
      <c r="C684" s="165"/>
      <c r="D684" s="165"/>
      <c r="E684" s="165"/>
      <c r="F684" s="165"/>
      <c r="G684" s="361"/>
      <c r="H684" s="361"/>
      <c r="I684" s="361"/>
      <c r="J684" s="361"/>
      <c r="K684" s="361"/>
      <c r="L684" s="361"/>
      <c r="M684" s="361"/>
      <c r="N684" s="361"/>
    </row>
    <row r="685" spans="1:14">
      <c r="A685" s="360"/>
      <c r="B685" s="165"/>
      <c r="C685" s="165"/>
      <c r="D685" s="165"/>
      <c r="E685" s="165"/>
      <c r="F685" s="165"/>
      <c r="G685" s="361"/>
      <c r="H685" s="361"/>
      <c r="I685" s="361"/>
      <c r="J685" s="361"/>
      <c r="K685" s="361"/>
      <c r="L685" s="361"/>
      <c r="M685" s="361"/>
      <c r="N685" s="361"/>
    </row>
    <row r="686" spans="1:14">
      <c r="A686" s="360"/>
      <c r="B686" s="165"/>
      <c r="C686" s="165"/>
      <c r="D686" s="165"/>
      <c r="E686" s="165"/>
      <c r="F686" s="165"/>
      <c r="G686" s="361"/>
      <c r="H686" s="361"/>
      <c r="I686" s="361"/>
      <c r="J686" s="361"/>
      <c r="K686" s="361"/>
      <c r="L686" s="361"/>
      <c r="M686" s="361"/>
      <c r="N686" s="361"/>
    </row>
    <row r="687" spans="1:14">
      <c r="A687" s="360"/>
      <c r="B687" s="165"/>
      <c r="C687" s="165"/>
      <c r="D687" s="165"/>
      <c r="E687" s="165"/>
      <c r="F687" s="165"/>
      <c r="G687" s="361"/>
      <c r="H687" s="361"/>
      <c r="I687" s="361"/>
      <c r="J687" s="361"/>
      <c r="K687" s="361"/>
      <c r="L687" s="361"/>
      <c r="M687" s="361"/>
      <c r="N687" s="361"/>
    </row>
    <row r="688" spans="1:14">
      <c r="A688" s="360"/>
      <c r="B688" s="165"/>
      <c r="C688" s="165"/>
      <c r="D688" s="165"/>
      <c r="E688" s="165"/>
      <c r="F688" s="165"/>
      <c r="G688" s="361"/>
      <c r="H688" s="361"/>
      <c r="I688" s="361"/>
      <c r="J688" s="361"/>
      <c r="K688" s="361"/>
      <c r="L688" s="361"/>
      <c r="M688" s="361"/>
      <c r="N688" s="361"/>
    </row>
    <row r="689" spans="1:14">
      <c r="A689" s="360"/>
      <c r="B689" s="165"/>
      <c r="C689" s="165"/>
      <c r="D689" s="165"/>
      <c r="E689" s="165"/>
      <c r="F689" s="165"/>
      <c r="G689" s="361"/>
      <c r="H689" s="361"/>
      <c r="I689" s="361"/>
      <c r="J689" s="361"/>
      <c r="K689" s="361"/>
      <c r="L689" s="361"/>
      <c r="M689" s="361"/>
      <c r="N689" s="361"/>
    </row>
    <row r="690" spans="1:14">
      <c r="A690" s="360"/>
      <c r="B690" s="165"/>
      <c r="C690" s="165"/>
      <c r="D690" s="165"/>
      <c r="E690" s="165"/>
      <c r="F690" s="165"/>
      <c r="G690" s="361"/>
      <c r="H690" s="361"/>
      <c r="I690" s="361"/>
      <c r="J690" s="361"/>
      <c r="K690" s="361"/>
      <c r="L690" s="361"/>
      <c r="M690" s="361"/>
      <c r="N690" s="361"/>
    </row>
    <row r="691" spans="1:14">
      <c r="A691" s="360"/>
      <c r="B691" s="165"/>
      <c r="C691" s="165"/>
      <c r="D691" s="165"/>
      <c r="E691" s="165"/>
      <c r="F691" s="165"/>
      <c r="G691" s="361"/>
      <c r="H691" s="361"/>
      <c r="I691" s="361"/>
      <c r="J691" s="361"/>
      <c r="K691" s="361"/>
      <c r="L691" s="361"/>
      <c r="M691" s="361"/>
      <c r="N691" s="361"/>
    </row>
    <row r="692" spans="1:14">
      <c r="A692" s="360"/>
      <c r="B692" s="165"/>
      <c r="C692" s="165"/>
      <c r="D692" s="165"/>
      <c r="E692" s="165"/>
      <c r="F692" s="165"/>
      <c r="G692" s="361"/>
      <c r="H692" s="361"/>
      <c r="I692" s="361"/>
      <c r="J692" s="361"/>
      <c r="K692" s="361"/>
      <c r="L692" s="361"/>
      <c r="M692" s="361"/>
      <c r="N692" s="361"/>
    </row>
    <row r="693" spans="1:14">
      <c r="A693" s="360"/>
      <c r="B693" s="165"/>
      <c r="C693" s="165"/>
      <c r="D693" s="165"/>
      <c r="E693" s="165"/>
      <c r="F693" s="165"/>
      <c r="G693" s="361"/>
      <c r="H693" s="361"/>
      <c r="I693" s="361"/>
      <c r="J693" s="361"/>
      <c r="K693" s="361"/>
      <c r="L693" s="361"/>
      <c r="M693" s="361"/>
      <c r="N693" s="361"/>
    </row>
    <row r="694" spans="1:14">
      <c r="A694" s="360"/>
      <c r="B694" s="165"/>
      <c r="C694" s="165"/>
      <c r="D694" s="165"/>
      <c r="E694" s="165"/>
      <c r="F694" s="165"/>
      <c r="G694" s="361"/>
      <c r="H694" s="361"/>
      <c r="I694" s="361"/>
      <c r="J694" s="361"/>
      <c r="K694" s="361"/>
      <c r="L694" s="361"/>
      <c r="M694" s="361"/>
      <c r="N694" s="361"/>
    </row>
    <row r="695" spans="1:14">
      <c r="A695" s="360"/>
      <c r="B695" s="165"/>
      <c r="C695" s="165"/>
      <c r="D695" s="165"/>
      <c r="E695" s="165"/>
      <c r="F695" s="165"/>
      <c r="G695" s="361"/>
      <c r="H695" s="361"/>
      <c r="I695" s="361"/>
      <c r="J695" s="361"/>
      <c r="K695" s="361"/>
      <c r="L695" s="361"/>
      <c r="M695" s="361"/>
      <c r="N695" s="361"/>
    </row>
    <row r="696" spans="1:14">
      <c r="A696" s="360"/>
      <c r="B696" s="165"/>
      <c r="C696" s="165"/>
      <c r="D696" s="165"/>
      <c r="E696" s="165"/>
      <c r="F696" s="165"/>
      <c r="G696" s="361"/>
      <c r="H696" s="361"/>
      <c r="I696" s="361"/>
      <c r="J696" s="361"/>
      <c r="K696" s="361"/>
      <c r="L696" s="361"/>
      <c r="M696" s="361"/>
      <c r="N696" s="361"/>
    </row>
    <row r="697" spans="1:14">
      <c r="A697" s="360"/>
      <c r="B697" s="165"/>
      <c r="C697" s="165"/>
      <c r="D697" s="165"/>
      <c r="E697" s="165"/>
      <c r="F697" s="165"/>
      <c r="G697" s="361"/>
      <c r="H697" s="361"/>
      <c r="I697" s="361"/>
      <c r="J697" s="361"/>
      <c r="K697" s="361"/>
      <c r="L697" s="361"/>
      <c r="M697" s="361"/>
      <c r="N697" s="361"/>
    </row>
    <row r="698" spans="1:14">
      <c r="A698" s="360"/>
      <c r="B698" s="165"/>
      <c r="C698" s="165"/>
      <c r="D698" s="165"/>
      <c r="E698" s="165"/>
      <c r="F698" s="165"/>
      <c r="G698" s="361"/>
      <c r="H698" s="361"/>
      <c r="I698" s="361"/>
      <c r="J698" s="361"/>
      <c r="K698" s="361"/>
      <c r="L698" s="361"/>
      <c r="M698" s="361"/>
      <c r="N698" s="361"/>
    </row>
    <row r="699" spans="1:14">
      <c r="A699" s="360"/>
      <c r="B699" s="165"/>
      <c r="C699" s="165"/>
      <c r="D699" s="165"/>
      <c r="E699" s="165"/>
      <c r="F699" s="165"/>
      <c r="G699" s="361"/>
      <c r="H699" s="361"/>
      <c r="I699" s="361"/>
      <c r="J699" s="361"/>
      <c r="K699" s="361"/>
      <c r="L699" s="361"/>
      <c r="M699" s="361"/>
      <c r="N699" s="361"/>
    </row>
    <row r="700" spans="1:14">
      <c r="A700" s="360"/>
      <c r="B700" s="165"/>
      <c r="C700" s="165"/>
      <c r="D700" s="165"/>
      <c r="E700" s="165"/>
      <c r="F700" s="165"/>
      <c r="G700" s="361"/>
      <c r="H700" s="361"/>
      <c r="I700" s="361"/>
      <c r="J700" s="361"/>
      <c r="K700" s="361"/>
      <c r="L700" s="361"/>
      <c r="M700" s="361"/>
      <c r="N700" s="361"/>
    </row>
    <row r="701" spans="1:14">
      <c r="A701" s="360"/>
      <c r="B701" s="165"/>
      <c r="C701" s="165"/>
      <c r="D701" s="165"/>
      <c r="E701" s="165"/>
      <c r="F701" s="165"/>
      <c r="G701" s="361"/>
      <c r="H701" s="361"/>
      <c r="I701" s="361"/>
      <c r="J701" s="361"/>
      <c r="K701" s="361"/>
      <c r="L701" s="361"/>
      <c r="M701" s="361"/>
      <c r="N701" s="361"/>
    </row>
    <row r="702" spans="1:14">
      <c r="A702" s="360"/>
      <c r="B702" s="165"/>
      <c r="C702" s="165"/>
      <c r="D702" s="165"/>
      <c r="E702" s="165"/>
      <c r="F702" s="165"/>
      <c r="G702" s="361"/>
      <c r="H702" s="361"/>
      <c r="I702" s="361"/>
      <c r="J702" s="361"/>
      <c r="K702" s="361"/>
      <c r="L702" s="361"/>
      <c r="M702" s="361"/>
      <c r="N702" s="361"/>
    </row>
    <row r="703" spans="1:14">
      <c r="A703" s="360"/>
      <c r="B703" s="165"/>
      <c r="C703" s="165"/>
      <c r="D703" s="165"/>
      <c r="E703" s="165"/>
      <c r="F703" s="165"/>
      <c r="G703" s="361"/>
      <c r="H703" s="361"/>
      <c r="I703" s="361"/>
      <c r="J703" s="361"/>
      <c r="K703" s="361"/>
      <c r="L703" s="361"/>
      <c r="M703" s="361"/>
      <c r="N703" s="361"/>
    </row>
    <row r="704" spans="1:14">
      <c r="A704" s="360"/>
      <c r="B704" s="165"/>
      <c r="C704" s="165"/>
      <c r="D704" s="165"/>
      <c r="E704" s="165"/>
      <c r="F704" s="165"/>
      <c r="G704" s="361"/>
      <c r="H704" s="361"/>
      <c r="I704" s="361"/>
      <c r="J704" s="361"/>
      <c r="K704" s="361"/>
      <c r="L704" s="361"/>
      <c r="M704" s="361"/>
      <c r="N704" s="361"/>
    </row>
    <row r="705" spans="1:14">
      <c r="A705" s="360"/>
      <c r="B705" s="165"/>
      <c r="C705" s="165"/>
      <c r="D705" s="165"/>
      <c r="E705" s="165"/>
      <c r="F705" s="165"/>
      <c r="G705" s="361"/>
      <c r="H705" s="361"/>
      <c r="I705" s="361"/>
      <c r="J705" s="361"/>
      <c r="K705" s="361"/>
      <c r="L705" s="361"/>
      <c r="M705" s="361"/>
      <c r="N705" s="361"/>
    </row>
    <row r="706" spans="1:14">
      <c r="A706" s="360"/>
      <c r="B706" s="165"/>
      <c r="C706" s="165"/>
      <c r="D706" s="165"/>
      <c r="E706" s="165"/>
      <c r="F706" s="165"/>
      <c r="G706" s="361"/>
      <c r="H706" s="361"/>
      <c r="I706" s="361"/>
      <c r="J706" s="361"/>
      <c r="K706" s="361"/>
      <c r="L706" s="361"/>
      <c r="M706" s="361"/>
      <c r="N706" s="361"/>
    </row>
    <row r="707" spans="1:14">
      <c r="A707" s="360"/>
      <c r="B707" s="165"/>
      <c r="C707" s="165"/>
      <c r="D707" s="165"/>
      <c r="E707" s="165"/>
      <c r="F707" s="165"/>
      <c r="G707" s="361"/>
      <c r="H707" s="361"/>
      <c r="I707" s="361"/>
      <c r="J707" s="361"/>
      <c r="K707" s="361"/>
      <c r="L707" s="361"/>
      <c r="M707" s="361"/>
      <c r="N707" s="361"/>
    </row>
    <row r="708" spans="1:14">
      <c r="A708" s="360"/>
      <c r="B708" s="165"/>
      <c r="C708" s="165"/>
      <c r="D708" s="165"/>
      <c r="E708" s="165"/>
      <c r="F708" s="165"/>
      <c r="G708" s="361"/>
      <c r="H708" s="361"/>
      <c r="I708" s="361"/>
      <c r="J708" s="361"/>
      <c r="K708" s="361"/>
      <c r="L708" s="361"/>
      <c r="M708" s="361"/>
      <c r="N708" s="361"/>
    </row>
    <row r="709" spans="1:14">
      <c r="A709" s="360"/>
      <c r="B709" s="165"/>
      <c r="C709" s="165"/>
      <c r="D709" s="165"/>
      <c r="E709" s="165"/>
      <c r="F709" s="165"/>
      <c r="G709" s="361"/>
      <c r="H709" s="361"/>
      <c r="I709" s="361"/>
      <c r="J709" s="361"/>
      <c r="K709" s="361"/>
      <c r="L709" s="361"/>
      <c r="M709" s="361"/>
      <c r="N709" s="361"/>
    </row>
    <row r="710" spans="1:14">
      <c r="A710" s="360"/>
      <c r="B710" s="165"/>
      <c r="C710" s="165"/>
      <c r="D710" s="165"/>
      <c r="E710" s="165"/>
      <c r="F710" s="165"/>
      <c r="G710" s="361"/>
      <c r="H710" s="361"/>
      <c r="I710" s="361"/>
      <c r="J710" s="361"/>
      <c r="K710" s="361"/>
      <c r="L710" s="361"/>
      <c r="M710" s="361"/>
      <c r="N710" s="361"/>
    </row>
    <row r="711" spans="1:14">
      <c r="A711" s="360"/>
      <c r="B711" s="165"/>
      <c r="C711" s="165"/>
      <c r="D711" s="165"/>
      <c r="E711" s="165"/>
      <c r="F711" s="165"/>
      <c r="G711" s="361"/>
      <c r="H711" s="361"/>
      <c r="I711" s="361"/>
      <c r="J711" s="361"/>
      <c r="K711" s="361"/>
      <c r="L711" s="361"/>
      <c r="M711" s="361"/>
      <c r="N711" s="361"/>
    </row>
    <row r="712" spans="1:14">
      <c r="A712" s="360"/>
      <c r="B712" s="165"/>
      <c r="C712" s="165"/>
      <c r="D712" s="165"/>
      <c r="E712" s="165"/>
      <c r="F712" s="165"/>
      <c r="G712" s="361"/>
      <c r="H712" s="361"/>
      <c r="I712" s="361"/>
      <c r="J712" s="361"/>
      <c r="K712" s="361"/>
      <c r="L712" s="361"/>
      <c r="M712" s="361"/>
      <c r="N712" s="361"/>
    </row>
    <row r="713" spans="1:14">
      <c r="A713" s="360"/>
      <c r="B713" s="165"/>
      <c r="C713" s="165"/>
      <c r="D713" s="165"/>
      <c r="E713" s="165"/>
      <c r="F713" s="165"/>
      <c r="G713" s="361"/>
      <c r="H713" s="361"/>
      <c r="I713" s="361"/>
      <c r="J713" s="361"/>
      <c r="K713" s="361"/>
      <c r="L713" s="361"/>
      <c r="M713" s="361"/>
      <c r="N713" s="361"/>
    </row>
    <row r="714" spans="1:14">
      <c r="A714" s="360"/>
      <c r="B714" s="165"/>
      <c r="C714" s="165"/>
      <c r="D714" s="165"/>
      <c r="E714" s="165"/>
      <c r="F714" s="165"/>
      <c r="G714" s="361"/>
      <c r="H714" s="361"/>
      <c r="I714" s="361"/>
      <c r="J714" s="361"/>
      <c r="K714" s="361"/>
      <c r="L714" s="361"/>
      <c r="M714" s="361"/>
      <c r="N714" s="361"/>
    </row>
    <row r="715" spans="1:14">
      <c r="A715" s="360"/>
      <c r="B715" s="165"/>
      <c r="C715" s="165"/>
      <c r="D715" s="165"/>
      <c r="E715" s="165"/>
      <c r="F715" s="165"/>
      <c r="G715" s="361"/>
      <c r="H715" s="361"/>
      <c r="I715" s="361"/>
      <c r="J715" s="361"/>
      <c r="K715" s="361"/>
      <c r="L715" s="361"/>
      <c r="M715" s="361"/>
      <c r="N715" s="361"/>
    </row>
    <row r="716" spans="1:14">
      <c r="A716" s="360"/>
      <c r="B716" s="165"/>
      <c r="C716" s="165"/>
      <c r="D716" s="165"/>
      <c r="E716" s="165"/>
      <c r="F716" s="165"/>
      <c r="G716" s="361"/>
      <c r="H716" s="361"/>
      <c r="I716" s="361"/>
      <c r="J716" s="361"/>
      <c r="K716" s="361"/>
      <c r="L716" s="361"/>
      <c r="M716" s="361"/>
      <c r="N716" s="361"/>
    </row>
    <row r="717" spans="1:14">
      <c r="A717" s="360"/>
      <c r="B717" s="165"/>
      <c r="C717" s="165"/>
      <c r="D717" s="165"/>
      <c r="E717" s="165"/>
      <c r="F717" s="165"/>
      <c r="G717" s="361"/>
      <c r="H717" s="361"/>
      <c r="I717" s="361"/>
      <c r="J717" s="361"/>
      <c r="K717" s="361"/>
      <c r="L717" s="361"/>
      <c r="M717" s="361"/>
      <c r="N717" s="361"/>
    </row>
    <row r="718" spans="1:14">
      <c r="A718" s="360"/>
      <c r="B718" s="165"/>
      <c r="C718" s="165"/>
      <c r="D718" s="165"/>
      <c r="E718" s="165"/>
      <c r="F718" s="165"/>
      <c r="G718" s="361"/>
      <c r="H718" s="361"/>
      <c r="I718" s="361"/>
      <c r="J718" s="361"/>
      <c r="K718" s="361"/>
      <c r="L718" s="361"/>
      <c r="M718" s="361"/>
      <c r="N718" s="361"/>
    </row>
    <row r="719" spans="1:14">
      <c r="A719" s="360"/>
      <c r="B719" s="165"/>
      <c r="C719" s="165"/>
      <c r="D719" s="165"/>
      <c r="E719" s="165"/>
      <c r="F719" s="165"/>
      <c r="G719" s="361"/>
      <c r="H719" s="361"/>
      <c r="I719" s="361"/>
      <c r="J719" s="361"/>
      <c r="K719" s="361"/>
      <c r="L719" s="361"/>
      <c r="M719" s="361"/>
      <c r="N719" s="361"/>
    </row>
    <row r="720" spans="1:14">
      <c r="A720" s="360"/>
      <c r="B720" s="165"/>
      <c r="C720" s="165"/>
      <c r="D720" s="165"/>
      <c r="E720" s="165"/>
      <c r="F720" s="165"/>
      <c r="G720" s="361"/>
      <c r="H720" s="361"/>
      <c r="I720" s="361"/>
      <c r="J720" s="361"/>
      <c r="K720" s="361"/>
      <c r="L720" s="361"/>
      <c r="M720" s="361"/>
      <c r="N720" s="361"/>
    </row>
    <row r="721" spans="1:14">
      <c r="A721" s="360"/>
      <c r="B721" s="165"/>
      <c r="C721" s="165"/>
      <c r="D721" s="165"/>
      <c r="E721" s="165"/>
      <c r="F721" s="165"/>
      <c r="G721" s="361"/>
      <c r="H721" s="361"/>
      <c r="I721" s="361"/>
      <c r="J721" s="361"/>
      <c r="K721" s="361"/>
      <c r="L721" s="361"/>
      <c r="M721" s="361"/>
      <c r="N721" s="361"/>
    </row>
    <row r="722" spans="1:14">
      <c r="A722" s="360"/>
      <c r="B722" s="165"/>
      <c r="C722" s="165"/>
      <c r="D722" s="165"/>
      <c r="E722" s="165"/>
      <c r="F722" s="165"/>
      <c r="G722" s="361"/>
      <c r="H722" s="361"/>
      <c r="I722" s="361"/>
      <c r="J722" s="361"/>
      <c r="K722" s="361"/>
      <c r="L722" s="361"/>
      <c r="M722" s="361"/>
      <c r="N722" s="361"/>
    </row>
    <row r="723" spans="1:14">
      <c r="A723" s="360"/>
      <c r="B723" s="165"/>
      <c r="C723" s="165"/>
      <c r="D723" s="165"/>
      <c r="E723" s="165"/>
      <c r="F723" s="165"/>
      <c r="G723" s="361"/>
      <c r="H723" s="361"/>
      <c r="I723" s="361"/>
      <c r="J723" s="361"/>
      <c r="K723" s="361"/>
      <c r="L723" s="361"/>
      <c r="M723" s="361"/>
      <c r="N723" s="361"/>
    </row>
    <row r="724" spans="1:14">
      <c r="A724" s="360"/>
      <c r="B724" s="165"/>
      <c r="C724" s="165"/>
      <c r="D724" s="165"/>
      <c r="E724" s="165"/>
      <c r="F724" s="165"/>
      <c r="G724" s="361"/>
      <c r="H724" s="361"/>
      <c r="I724" s="361"/>
      <c r="J724" s="361"/>
      <c r="K724" s="361"/>
      <c r="L724" s="361"/>
      <c r="M724" s="361"/>
      <c r="N724" s="361"/>
    </row>
    <row r="725" spans="1:14">
      <c r="A725" s="360"/>
      <c r="B725" s="165"/>
      <c r="C725" s="165"/>
      <c r="D725" s="165"/>
      <c r="E725" s="165"/>
      <c r="F725" s="165"/>
      <c r="G725" s="361"/>
      <c r="H725" s="361"/>
      <c r="I725" s="361"/>
      <c r="J725" s="361"/>
      <c r="K725" s="361"/>
      <c r="L725" s="361"/>
      <c r="M725" s="361"/>
      <c r="N725" s="361"/>
    </row>
    <row r="726" spans="1:14">
      <c r="A726" s="360"/>
      <c r="B726" s="165"/>
      <c r="C726" s="165"/>
      <c r="D726" s="165"/>
      <c r="E726" s="165"/>
      <c r="F726" s="165"/>
      <c r="G726" s="361"/>
      <c r="H726" s="361"/>
      <c r="I726" s="361"/>
      <c r="J726" s="361"/>
      <c r="K726" s="361"/>
      <c r="L726" s="361"/>
      <c r="M726" s="361"/>
      <c r="N726" s="361"/>
    </row>
    <row r="727" spans="1:14">
      <c r="A727" s="360"/>
      <c r="B727" s="165"/>
      <c r="C727" s="165"/>
      <c r="D727" s="165"/>
      <c r="E727" s="165"/>
      <c r="F727" s="165"/>
      <c r="G727" s="361"/>
      <c r="H727" s="361"/>
      <c r="I727" s="361"/>
      <c r="J727" s="361"/>
      <c r="K727" s="361"/>
      <c r="L727" s="361"/>
      <c r="M727" s="361"/>
      <c r="N727" s="361"/>
    </row>
    <row r="728" spans="1:14">
      <c r="A728" s="360"/>
      <c r="B728" s="165"/>
      <c r="C728" s="165"/>
      <c r="D728" s="165"/>
      <c r="E728" s="165"/>
      <c r="F728" s="165"/>
      <c r="G728" s="361"/>
      <c r="H728" s="361"/>
      <c r="I728" s="361"/>
      <c r="J728" s="361"/>
      <c r="K728" s="361"/>
      <c r="L728" s="361"/>
      <c r="M728" s="361"/>
      <c r="N728" s="361"/>
    </row>
    <row r="729" spans="1:14">
      <c r="A729" s="360"/>
      <c r="B729" s="165"/>
      <c r="C729" s="165"/>
      <c r="D729" s="165"/>
      <c r="E729" s="165"/>
      <c r="F729" s="165"/>
      <c r="G729" s="361"/>
      <c r="H729" s="361"/>
      <c r="I729" s="361"/>
      <c r="J729" s="361"/>
      <c r="K729" s="361"/>
      <c r="L729" s="361"/>
      <c r="M729" s="361"/>
      <c r="N729" s="361"/>
    </row>
    <row r="730" spans="1:14">
      <c r="A730" s="360"/>
      <c r="B730" s="165"/>
      <c r="C730" s="165"/>
      <c r="D730" s="165"/>
      <c r="E730" s="165"/>
      <c r="F730" s="165"/>
      <c r="G730" s="361"/>
      <c r="H730" s="361"/>
      <c r="I730" s="361"/>
      <c r="J730" s="361"/>
      <c r="K730" s="361"/>
      <c r="L730" s="361"/>
      <c r="M730" s="361"/>
      <c r="N730" s="361"/>
    </row>
    <row r="731" spans="1:14">
      <c r="A731" s="360"/>
      <c r="B731" s="165"/>
      <c r="C731" s="165"/>
      <c r="D731" s="165"/>
      <c r="E731" s="165"/>
      <c r="F731" s="165"/>
      <c r="G731" s="361"/>
      <c r="H731" s="361"/>
      <c r="I731" s="361"/>
      <c r="J731" s="361"/>
      <c r="K731" s="361"/>
      <c r="L731" s="361"/>
      <c r="M731" s="361"/>
      <c r="N731" s="361"/>
    </row>
    <row r="732" spans="1:14">
      <c r="A732" s="360"/>
      <c r="B732" s="165"/>
      <c r="C732" s="165"/>
      <c r="D732" s="165"/>
      <c r="E732" s="165"/>
      <c r="F732" s="165"/>
      <c r="G732" s="361"/>
      <c r="H732" s="361"/>
      <c r="I732" s="361"/>
      <c r="J732" s="361"/>
      <c r="K732" s="361"/>
      <c r="L732" s="361"/>
      <c r="M732" s="361"/>
      <c r="N732" s="361"/>
    </row>
    <row r="733" spans="1:14">
      <c r="A733" s="360"/>
      <c r="B733" s="165"/>
      <c r="C733" s="165"/>
      <c r="D733" s="165"/>
      <c r="E733" s="165"/>
      <c r="F733" s="165"/>
      <c r="G733" s="361"/>
      <c r="H733" s="361"/>
      <c r="I733" s="361"/>
      <c r="J733" s="361"/>
      <c r="K733" s="361"/>
      <c r="L733" s="361"/>
      <c r="M733" s="361"/>
      <c r="N733" s="361"/>
    </row>
    <row r="734" spans="1:14">
      <c r="A734" s="360"/>
      <c r="B734" s="165"/>
      <c r="C734" s="165"/>
      <c r="D734" s="165"/>
      <c r="E734" s="165"/>
      <c r="F734" s="165"/>
      <c r="G734" s="361"/>
      <c r="H734" s="361"/>
      <c r="I734" s="361"/>
      <c r="J734" s="361"/>
      <c r="K734" s="361"/>
      <c r="L734" s="361"/>
      <c r="M734" s="361"/>
      <c r="N734" s="361"/>
    </row>
    <row r="735" spans="1:14">
      <c r="A735" s="360"/>
      <c r="B735" s="165"/>
      <c r="C735" s="165"/>
      <c r="D735" s="165"/>
      <c r="E735" s="165"/>
      <c r="F735" s="165"/>
      <c r="G735" s="361"/>
      <c r="H735" s="361"/>
      <c r="I735" s="361"/>
      <c r="J735" s="361"/>
      <c r="K735" s="361"/>
      <c r="L735" s="361"/>
      <c r="M735" s="361"/>
      <c r="N735" s="361"/>
    </row>
    <row r="736" spans="1:14">
      <c r="A736" s="360"/>
      <c r="B736" s="165"/>
      <c r="C736" s="165"/>
      <c r="D736" s="165"/>
      <c r="E736" s="165"/>
      <c r="F736" s="165"/>
      <c r="G736" s="361"/>
      <c r="H736" s="361"/>
      <c r="I736" s="361"/>
      <c r="J736" s="361"/>
      <c r="K736" s="361"/>
      <c r="L736" s="361"/>
      <c r="M736" s="361"/>
      <c r="N736" s="361"/>
    </row>
    <row r="737" spans="1:14">
      <c r="A737" s="360"/>
      <c r="B737" s="165"/>
      <c r="C737" s="165"/>
      <c r="D737" s="165"/>
      <c r="E737" s="165"/>
      <c r="F737" s="165"/>
      <c r="G737" s="361"/>
      <c r="H737" s="361"/>
      <c r="I737" s="361"/>
      <c r="J737" s="361"/>
      <c r="K737" s="361"/>
      <c r="L737" s="361"/>
      <c r="M737" s="361"/>
      <c r="N737" s="361"/>
    </row>
    <row r="738" spans="1:14">
      <c r="A738" s="360"/>
      <c r="B738" s="165"/>
      <c r="C738" s="165"/>
      <c r="D738" s="165"/>
      <c r="E738" s="165"/>
      <c r="F738" s="165"/>
      <c r="G738" s="361"/>
      <c r="H738" s="361"/>
      <c r="I738" s="361"/>
      <c r="J738" s="361"/>
      <c r="K738" s="361"/>
      <c r="L738" s="361"/>
      <c r="M738" s="361"/>
      <c r="N738" s="361"/>
    </row>
    <row r="739" spans="1:14">
      <c r="A739" s="360"/>
      <c r="B739" s="165"/>
      <c r="C739" s="165"/>
      <c r="D739" s="165"/>
      <c r="E739" s="165"/>
      <c r="F739" s="165"/>
      <c r="G739" s="361"/>
      <c r="H739" s="361"/>
      <c r="I739" s="361"/>
      <c r="J739" s="361"/>
      <c r="K739" s="361"/>
      <c r="L739" s="361"/>
      <c r="M739" s="361"/>
      <c r="N739" s="361"/>
    </row>
    <row r="740" spans="1:14">
      <c r="A740" s="360"/>
      <c r="B740" s="165"/>
      <c r="C740" s="165"/>
      <c r="D740" s="165"/>
      <c r="E740" s="165"/>
      <c r="F740" s="165"/>
      <c r="G740" s="361"/>
      <c r="H740" s="361"/>
      <c r="I740" s="361"/>
      <c r="J740" s="361"/>
      <c r="K740" s="361"/>
      <c r="L740" s="361"/>
      <c r="M740" s="361"/>
      <c r="N740" s="361"/>
    </row>
    <row r="741" spans="1:14">
      <c r="A741" s="360"/>
      <c r="B741" s="165"/>
      <c r="C741" s="165"/>
      <c r="D741" s="165"/>
      <c r="E741" s="165"/>
      <c r="F741" s="165"/>
      <c r="G741" s="361"/>
      <c r="H741" s="361"/>
      <c r="I741" s="361"/>
      <c r="J741" s="361"/>
      <c r="K741" s="361"/>
      <c r="L741" s="361"/>
      <c r="M741" s="361"/>
      <c r="N741" s="361"/>
    </row>
    <row r="742" spans="1:14">
      <c r="A742" s="360"/>
      <c r="B742" s="165"/>
      <c r="C742" s="165"/>
      <c r="D742" s="165"/>
      <c r="E742" s="165"/>
      <c r="F742" s="165"/>
      <c r="G742" s="361"/>
      <c r="H742" s="361"/>
      <c r="I742" s="361"/>
      <c r="J742" s="361"/>
      <c r="K742" s="361"/>
      <c r="L742" s="361"/>
      <c r="M742" s="361"/>
      <c r="N742" s="361"/>
    </row>
    <row r="743" spans="1:14">
      <c r="A743" s="360"/>
      <c r="B743" s="165"/>
      <c r="C743" s="165"/>
      <c r="D743" s="165"/>
      <c r="E743" s="165"/>
      <c r="F743" s="165"/>
      <c r="G743" s="361"/>
      <c r="H743" s="361"/>
      <c r="I743" s="361"/>
      <c r="J743" s="361"/>
      <c r="K743" s="361"/>
      <c r="L743" s="361"/>
      <c r="M743" s="361"/>
      <c r="N743" s="361"/>
    </row>
    <row r="744" spans="1:14">
      <c r="A744" s="360"/>
      <c r="B744" s="165"/>
      <c r="C744" s="165"/>
      <c r="D744" s="165"/>
      <c r="E744" s="165"/>
      <c r="F744" s="165"/>
      <c r="G744" s="361"/>
      <c r="H744" s="361"/>
      <c r="I744" s="361"/>
      <c r="J744" s="361"/>
      <c r="K744" s="361"/>
      <c r="L744" s="361"/>
      <c r="M744" s="361"/>
      <c r="N744" s="361"/>
    </row>
    <row r="745" spans="1:14">
      <c r="A745" s="360"/>
      <c r="B745" s="165"/>
      <c r="C745" s="165"/>
      <c r="D745" s="165"/>
      <c r="E745" s="165"/>
      <c r="F745" s="165"/>
      <c r="G745" s="361"/>
      <c r="H745" s="361"/>
      <c r="I745" s="361"/>
      <c r="J745" s="361"/>
      <c r="K745" s="361"/>
      <c r="L745" s="361"/>
      <c r="M745" s="361"/>
      <c r="N745" s="361"/>
    </row>
    <row r="746" spans="1:14">
      <c r="A746" s="360"/>
      <c r="B746" s="165"/>
      <c r="C746" s="165"/>
      <c r="D746" s="165"/>
      <c r="E746" s="165"/>
      <c r="F746" s="165"/>
      <c r="G746" s="361"/>
      <c r="H746" s="361"/>
      <c r="I746" s="361"/>
      <c r="J746" s="361"/>
      <c r="K746" s="361"/>
      <c r="L746" s="361"/>
      <c r="M746" s="361"/>
      <c r="N746" s="361"/>
    </row>
    <row r="747" spans="1:14">
      <c r="A747" s="360"/>
      <c r="B747" s="165"/>
      <c r="C747" s="165"/>
      <c r="D747" s="165"/>
      <c r="E747" s="165"/>
      <c r="F747" s="165"/>
      <c r="G747" s="361"/>
      <c r="H747" s="361"/>
      <c r="I747" s="361"/>
      <c r="J747" s="361"/>
      <c r="K747" s="361"/>
      <c r="L747" s="361"/>
      <c r="M747" s="361"/>
      <c r="N747" s="361"/>
    </row>
    <row r="748" spans="1:14">
      <c r="A748" s="360"/>
      <c r="B748" s="165"/>
      <c r="C748" s="165"/>
      <c r="D748" s="165"/>
      <c r="E748" s="165"/>
      <c r="F748" s="165"/>
      <c r="G748" s="361"/>
      <c r="H748" s="361"/>
      <c r="I748" s="361"/>
      <c r="J748" s="361"/>
      <c r="K748" s="361"/>
      <c r="L748" s="361"/>
      <c r="M748" s="361"/>
      <c r="N748" s="361"/>
    </row>
    <row r="749" spans="1:14">
      <c r="A749" s="360"/>
      <c r="B749" s="165"/>
      <c r="C749" s="165"/>
      <c r="D749" s="165"/>
      <c r="E749" s="165"/>
      <c r="F749" s="165"/>
      <c r="G749" s="361"/>
      <c r="H749" s="361"/>
      <c r="I749" s="361"/>
      <c r="J749" s="361"/>
      <c r="K749" s="361"/>
      <c r="L749" s="361"/>
      <c r="M749" s="361"/>
      <c r="N749" s="361"/>
    </row>
    <row r="750" spans="1:14">
      <c r="A750" s="360"/>
      <c r="B750" s="165"/>
      <c r="C750" s="165"/>
      <c r="D750" s="165"/>
      <c r="E750" s="165"/>
      <c r="F750" s="165"/>
      <c r="G750" s="361"/>
      <c r="H750" s="361"/>
      <c r="I750" s="361"/>
      <c r="J750" s="361"/>
      <c r="K750" s="361"/>
      <c r="L750" s="361"/>
      <c r="M750" s="361"/>
      <c r="N750" s="361"/>
    </row>
    <row r="751" spans="1:14">
      <c r="A751" s="360"/>
      <c r="B751" s="165"/>
      <c r="C751" s="165"/>
      <c r="D751" s="165"/>
      <c r="E751" s="165"/>
      <c r="F751" s="165"/>
      <c r="G751" s="361"/>
      <c r="H751" s="361"/>
      <c r="I751" s="361"/>
      <c r="J751" s="361"/>
      <c r="K751" s="361"/>
      <c r="L751" s="361"/>
      <c r="M751" s="361"/>
      <c r="N751" s="361"/>
    </row>
    <row r="752" spans="1:14">
      <c r="A752" s="360"/>
      <c r="B752" s="165"/>
      <c r="C752" s="165"/>
      <c r="D752" s="165"/>
      <c r="E752" s="165"/>
      <c r="F752" s="165"/>
      <c r="G752" s="361"/>
      <c r="H752" s="361"/>
      <c r="I752" s="361"/>
      <c r="J752" s="361"/>
      <c r="K752" s="361"/>
      <c r="L752" s="361"/>
      <c r="M752" s="361"/>
      <c r="N752" s="361"/>
    </row>
    <row r="753" spans="1:14">
      <c r="A753" s="360"/>
      <c r="B753" s="165"/>
      <c r="C753" s="165"/>
      <c r="D753" s="165"/>
      <c r="E753" s="165"/>
      <c r="F753" s="165"/>
      <c r="G753" s="361"/>
      <c r="H753" s="361"/>
      <c r="I753" s="361"/>
      <c r="J753" s="361"/>
      <c r="K753" s="361"/>
      <c r="L753" s="361"/>
      <c r="M753" s="361"/>
      <c r="N753" s="361"/>
    </row>
    <row r="754" spans="1:14">
      <c r="A754" s="360"/>
      <c r="B754" s="165"/>
      <c r="C754" s="165"/>
      <c r="D754" s="165"/>
      <c r="E754" s="165"/>
      <c r="F754" s="165"/>
      <c r="G754" s="361"/>
      <c r="H754" s="361"/>
      <c r="I754" s="361"/>
      <c r="J754" s="361"/>
      <c r="K754" s="361"/>
      <c r="L754" s="361"/>
      <c r="M754" s="361"/>
      <c r="N754" s="361"/>
    </row>
    <row r="755" spans="1:14">
      <c r="A755" s="360"/>
      <c r="B755" s="165"/>
      <c r="C755" s="165"/>
      <c r="D755" s="165"/>
      <c r="E755" s="165"/>
      <c r="F755" s="165"/>
      <c r="G755" s="361"/>
      <c r="H755" s="361"/>
      <c r="I755" s="361"/>
      <c r="J755" s="361"/>
      <c r="K755" s="361"/>
      <c r="L755" s="361"/>
      <c r="M755" s="361"/>
      <c r="N755" s="361"/>
    </row>
    <row r="756" spans="1:14">
      <c r="A756" s="360"/>
      <c r="B756" s="165"/>
      <c r="C756" s="165"/>
      <c r="D756" s="165"/>
      <c r="E756" s="165"/>
      <c r="F756" s="165"/>
      <c r="G756" s="361"/>
      <c r="H756" s="361"/>
      <c r="I756" s="361"/>
      <c r="J756" s="361"/>
      <c r="K756" s="361"/>
      <c r="L756" s="361"/>
      <c r="M756" s="361"/>
      <c r="N756" s="361"/>
    </row>
    <row r="757" spans="1:14">
      <c r="A757" s="360"/>
      <c r="B757" s="165"/>
      <c r="C757" s="165"/>
      <c r="D757" s="165"/>
      <c r="E757" s="165"/>
      <c r="F757" s="165"/>
      <c r="G757" s="361"/>
      <c r="H757" s="361"/>
      <c r="I757" s="361"/>
      <c r="J757" s="361"/>
      <c r="K757" s="361"/>
      <c r="L757" s="361"/>
      <c r="M757" s="361"/>
      <c r="N757" s="361"/>
    </row>
    <row r="758" spans="1:14">
      <c r="A758" s="360"/>
      <c r="B758" s="165"/>
      <c r="C758" s="165"/>
      <c r="D758" s="165"/>
      <c r="E758" s="165"/>
      <c r="F758" s="165"/>
      <c r="G758" s="361"/>
      <c r="H758" s="361"/>
      <c r="I758" s="361"/>
      <c r="J758" s="361"/>
      <c r="K758" s="361"/>
      <c r="L758" s="361"/>
      <c r="M758" s="361"/>
      <c r="N758" s="361"/>
    </row>
    <row r="759" spans="1:14">
      <c r="A759" s="360"/>
      <c r="B759" s="165"/>
      <c r="C759" s="165"/>
      <c r="D759" s="165"/>
      <c r="E759" s="165"/>
      <c r="F759" s="165"/>
      <c r="G759" s="361"/>
      <c r="H759" s="361"/>
      <c r="I759" s="361"/>
      <c r="J759" s="361"/>
      <c r="K759" s="361"/>
      <c r="L759" s="361"/>
      <c r="M759" s="361"/>
      <c r="N759" s="361"/>
    </row>
    <row r="760" spans="1:14">
      <c r="A760" s="360"/>
      <c r="B760" s="165"/>
      <c r="C760" s="165"/>
      <c r="D760" s="165"/>
      <c r="E760" s="165"/>
      <c r="F760" s="165"/>
      <c r="G760" s="361"/>
      <c r="H760" s="361"/>
      <c r="I760" s="361"/>
      <c r="J760" s="361"/>
      <c r="K760" s="361"/>
      <c r="L760" s="361"/>
      <c r="M760" s="361"/>
      <c r="N760" s="361"/>
    </row>
    <row r="761" spans="1:14">
      <c r="A761" s="360"/>
      <c r="B761" s="165"/>
      <c r="C761" s="165"/>
      <c r="D761" s="165"/>
      <c r="E761" s="165"/>
      <c r="F761" s="165"/>
      <c r="G761" s="361"/>
      <c r="H761" s="361"/>
      <c r="I761" s="361"/>
      <c r="J761" s="361"/>
      <c r="K761" s="361"/>
      <c r="L761" s="361"/>
      <c r="M761" s="361"/>
      <c r="N761" s="361"/>
    </row>
    <row r="762" spans="1:14">
      <c r="A762" s="360"/>
      <c r="B762" s="165"/>
      <c r="C762" s="165"/>
      <c r="D762" s="165"/>
      <c r="E762" s="165"/>
      <c r="F762" s="165"/>
      <c r="G762" s="361"/>
      <c r="H762" s="361"/>
      <c r="I762" s="361"/>
      <c r="J762" s="361"/>
      <c r="K762" s="361"/>
      <c r="L762" s="361"/>
      <c r="M762" s="361"/>
      <c r="N762" s="361"/>
    </row>
    <row r="763" spans="1:14">
      <c r="A763" s="360"/>
      <c r="B763" s="165"/>
      <c r="C763" s="165"/>
      <c r="D763" s="165"/>
      <c r="E763" s="165"/>
      <c r="F763" s="165"/>
      <c r="G763" s="361"/>
      <c r="H763" s="361"/>
      <c r="I763" s="361"/>
      <c r="J763" s="361"/>
      <c r="K763" s="361"/>
      <c r="L763" s="361"/>
      <c r="M763" s="361"/>
      <c r="N763" s="361"/>
    </row>
    <row r="764" spans="1:14">
      <c r="A764" s="360"/>
      <c r="B764" s="165"/>
      <c r="C764" s="165"/>
      <c r="D764" s="165"/>
      <c r="E764" s="165"/>
      <c r="F764" s="165"/>
      <c r="G764" s="361"/>
      <c r="H764" s="361"/>
      <c r="I764" s="361"/>
      <c r="J764" s="361"/>
      <c r="K764" s="361"/>
      <c r="L764" s="361"/>
      <c r="M764" s="361"/>
      <c r="N764" s="361"/>
    </row>
    <row r="765" spans="1:14">
      <c r="A765" s="360"/>
      <c r="B765" s="165"/>
      <c r="C765" s="165"/>
      <c r="D765" s="165"/>
      <c r="E765" s="165"/>
      <c r="F765" s="165"/>
      <c r="G765" s="361"/>
      <c r="H765" s="361"/>
      <c r="I765" s="361"/>
      <c r="J765" s="361"/>
      <c r="K765" s="361"/>
      <c r="L765" s="361"/>
      <c r="M765" s="361"/>
      <c r="N765" s="361"/>
    </row>
    <row r="766" spans="1:14">
      <c r="A766" s="360"/>
      <c r="B766" s="165"/>
      <c r="C766" s="165"/>
      <c r="D766" s="165"/>
      <c r="E766" s="165"/>
      <c r="F766" s="165"/>
      <c r="G766" s="361"/>
      <c r="H766" s="361"/>
      <c r="I766" s="361"/>
      <c r="J766" s="361"/>
      <c r="K766" s="361"/>
      <c r="L766" s="361"/>
      <c r="M766" s="361"/>
      <c r="N766" s="361"/>
    </row>
    <row r="767" spans="1:14">
      <c r="A767" s="360"/>
      <c r="B767" s="165"/>
      <c r="C767" s="165"/>
      <c r="D767" s="165"/>
      <c r="E767" s="165"/>
      <c r="F767" s="165"/>
      <c r="G767" s="361"/>
      <c r="H767" s="361"/>
      <c r="I767" s="361"/>
      <c r="J767" s="361"/>
      <c r="K767" s="361"/>
      <c r="L767" s="361"/>
      <c r="M767" s="361"/>
      <c r="N767" s="361"/>
    </row>
    <row r="768" spans="1:14">
      <c r="A768" s="360"/>
      <c r="B768" s="165"/>
      <c r="C768" s="165"/>
      <c r="D768" s="165"/>
      <c r="E768" s="165"/>
      <c r="F768" s="165"/>
      <c r="G768" s="361"/>
      <c r="H768" s="361"/>
      <c r="I768" s="361"/>
      <c r="J768" s="361"/>
      <c r="K768" s="361"/>
      <c r="L768" s="361"/>
      <c r="M768" s="361"/>
      <c r="N768" s="361"/>
    </row>
    <row r="769" spans="1:14">
      <c r="A769" s="360"/>
      <c r="B769" s="165"/>
      <c r="C769" s="165"/>
      <c r="D769" s="165"/>
      <c r="E769" s="165"/>
      <c r="F769" s="165"/>
      <c r="G769" s="361"/>
      <c r="H769" s="361"/>
      <c r="I769" s="361"/>
      <c r="J769" s="361"/>
      <c r="K769" s="361"/>
      <c r="L769" s="361"/>
      <c r="M769" s="361"/>
      <c r="N769" s="361"/>
    </row>
    <row r="770" spans="1:14">
      <c r="A770" s="360"/>
      <c r="B770" s="165"/>
      <c r="C770" s="165"/>
      <c r="D770" s="165"/>
      <c r="E770" s="165"/>
      <c r="F770" s="165"/>
      <c r="G770" s="361"/>
      <c r="H770" s="361"/>
      <c r="I770" s="361"/>
      <c r="J770" s="361"/>
      <c r="K770" s="361"/>
      <c r="L770" s="361"/>
      <c r="M770" s="361"/>
      <c r="N770" s="361"/>
    </row>
    <row r="771" spans="1:14">
      <c r="A771" s="360"/>
      <c r="B771" s="165"/>
      <c r="C771" s="165"/>
      <c r="D771" s="165"/>
      <c r="E771" s="165"/>
      <c r="F771" s="165"/>
      <c r="G771" s="361"/>
      <c r="H771" s="361"/>
      <c r="I771" s="361"/>
      <c r="J771" s="361"/>
      <c r="K771" s="361"/>
      <c r="L771" s="361"/>
      <c r="M771" s="361"/>
      <c r="N771" s="361"/>
    </row>
    <row r="772" spans="1:14">
      <c r="A772" s="360"/>
      <c r="B772" s="165"/>
      <c r="C772" s="165"/>
      <c r="D772" s="165"/>
      <c r="E772" s="165"/>
      <c r="F772" s="165"/>
      <c r="G772" s="361"/>
      <c r="H772" s="361"/>
      <c r="I772" s="361"/>
      <c r="J772" s="361"/>
      <c r="K772" s="361"/>
      <c r="L772" s="361"/>
      <c r="M772" s="361"/>
      <c r="N772" s="361"/>
    </row>
    <row r="773" spans="1:14">
      <c r="A773" s="360"/>
      <c r="B773" s="165"/>
      <c r="C773" s="165"/>
      <c r="D773" s="165"/>
      <c r="E773" s="165"/>
      <c r="F773" s="165"/>
      <c r="G773" s="361"/>
      <c r="H773" s="361"/>
      <c r="I773" s="361"/>
      <c r="J773" s="361"/>
      <c r="K773" s="361"/>
      <c r="L773" s="361"/>
      <c r="M773" s="361"/>
      <c r="N773" s="361"/>
    </row>
    <row r="774" spans="1:14">
      <c r="A774" s="360"/>
      <c r="B774" s="165"/>
      <c r="C774" s="165"/>
      <c r="D774" s="165"/>
      <c r="E774" s="165"/>
      <c r="F774" s="165"/>
      <c r="G774" s="361"/>
      <c r="H774" s="361"/>
      <c r="I774" s="361"/>
      <c r="J774" s="361"/>
      <c r="K774" s="361"/>
      <c r="L774" s="361"/>
      <c r="M774" s="361"/>
      <c r="N774" s="361"/>
    </row>
    <row r="775" spans="1:14">
      <c r="A775" s="360"/>
      <c r="B775" s="165"/>
      <c r="C775" s="165"/>
      <c r="D775" s="165"/>
      <c r="E775" s="165"/>
      <c r="F775" s="165"/>
      <c r="G775" s="361"/>
      <c r="H775" s="361"/>
      <c r="I775" s="361"/>
      <c r="J775" s="361"/>
      <c r="K775" s="361"/>
      <c r="L775" s="361"/>
      <c r="M775" s="361"/>
      <c r="N775" s="361"/>
    </row>
    <row r="776" spans="1:14">
      <c r="A776" s="360"/>
      <c r="B776" s="165"/>
      <c r="C776" s="165"/>
      <c r="D776" s="165"/>
      <c r="E776" s="165"/>
      <c r="F776" s="165"/>
      <c r="G776" s="361"/>
      <c r="H776" s="361"/>
      <c r="I776" s="361"/>
      <c r="J776" s="361"/>
      <c r="K776" s="361"/>
      <c r="L776" s="361"/>
      <c r="M776" s="361"/>
      <c r="N776" s="361"/>
    </row>
    <row r="777" spans="1:14">
      <c r="A777" s="360"/>
      <c r="B777" s="165"/>
      <c r="C777" s="165"/>
      <c r="D777" s="165"/>
      <c r="E777" s="165"/>
      <c r="F777" s="165"/>
      <c r="G777" s="361"/>
      <c r="H777" s="361"/>
      <c r="I777" s="361"/>
      <c r="J777" s="361"/>
      <c r="K777" s="361"/>
      <c r="L777" s="361"/>
      <c r="M777" s="361"/>
      <c r="N777" s="361"/>
    </row>
    <row r="778" spans="1:14">
      <c r="A778" s="360"/>
      <c r="B778" s="165"/>
      <c r="C778" s="165"/>
      <c r="D778" s="165"/>
      <c r="E778" s="165"/>
      <c r="F778" s="165"/>
      <c r="G778" s="361"/>
      <c r="H778" s="361"/>
      <c r="I778" s="361"/>
      <c r="J778" s="361"/>
      <c r="K778" s="361"/>
      <c r="L778" s="361"/>
      <c r="M778" s="361"/>
      <c r="N778" s="361"/>
    </row>
    <row r="779" spans="1:14">
      <c r="A779" s="360"/>
      <c r="B779" s="165"/>
      <c r="C779" s="165"/>
      <c r="D779" s="165"/>
      <c r="E779" s="165"/>
      <c r="F779" s="165"/>
      <c r="G779" s="361"/>
      <c r="H779" s="361"/>
      <c r="I779" s="361"/>
      <c r="J779" s="361"/>
      <c r="K779" s="361"/>
      <c r="L779" s="361"/>
      <c r="M779" s="361"/>
      <c r="N779" s="361"/>
    </row>
    <row r="780" spans="1:14">
      <c r="A780" s="360"/>
      <c r="B780" s="165"/>
      <c r="C780" s="165"/>
      <c r="D780" s="165"/>
      <c r="E780" s="165"/>
      <c r="F780" s="165"/>
      <c r="G780" s="361"/>
      <c r="H780" s="361"/>
      <c r="I780" s="361"/>
      <c r="J780" s="361"/>
      <c r="K780" s="361"/>
      <c r="L780" s="361"/>
      <c r="M780" s="361"/>
      <c r="N780" s="361"/>
    </row>
    <row r="781" spans="1:14">
      <c r="A781" s="360"/>
      <c r="B781" s="165"/>
      <c r="C781" s="165"/>
      <c r="D781" s="165"/>
      <c r="E781" s="165"/>
      <c r="F781" s="165"/>
      <c r="G781" s="361"/>
      <c r="H781" s="361"/>
      <c r="I781" s="361"/>
      <c r="J781" s="361"/>
      <c r="K781" s="361"/>
      <c r="L781" s="361"/>
      <c r="M781" s="361"/>
      <c r="N781" s="361"/>
    </row>
    <row r="782" spans="1:14">
      <c r="A782" s="360"/>
      <c r="B782" s="165"/>
      <c r="C782" s="165"/>
      <c r="D782" s="165"/>
      <c r="E782" s="165"/>
      <c r="F782" s="165"/>
      <c r="G782" s="361"/>
      <c r="H782" s="361"/>
      <c r="I782" s="361"/>
      <c r="J782" s="361"/>
      <c r="K782" s="361"/>
      <c r="L782" s="361"/>
      <c r="M782" s="361"/>
      <c r="N782" s="361"/>
    </row>
    <row r="783" spans="1:14">
      <c r="A783" s="360"/>
      <c r="B783" s="165"/>
      <c r="C783" s="165"/>
      <c r="D783" s="165"/>
      <c r="E783" s="165"/>
      <c r="F783" s="165"/>
      <c r="G783" s="361"/>
      <c r="H783" s="361"/>
      <c r="I783" s="361"/>
      <c r="J783" s="361"/>
      <c r="K783" s="361"/>
      <c r="L783" s="361"/>
      <c r="M783" s="361"/>
      <c r="N783" s="361"/>
    </row>
    <row r="784" spans="1:14">
      <c r="A784" s="360"/>
      <c r="B784" s="165"/>
      <c r="C784" s="165"/>
      <c r="D784" s="165"/>
      <c r="E784" s="165"/>
      <c r="F784" s="165"/>
      <c r="G784" s="361"/>
      <c r="H784" s="361"/>
      <c r="I784" s="361"/>
      <c r="J784" s="361"/>
      <c r="K784" s="361"/>
      <c r="L784" s="361"/>
      <c r="M784" s="361"/>
      <c r="N784" s="361"/>
    </row>
    <row r="785" spans="1:14">
      <c r="A785" s="360"/>
      <c r="B785" s="165"/>
      <c r="C785" s="165"/>
      <c r="D785" s="165"/>
      <c r="E785" s="165"/>
      <c r="F785" s="165"/>
      <c r="G785" s="361"/>
      <c r="H785" s="361"/>
      <c r="I785" s="361"/>
      <c r="J785" s="361"/>
      <c r="K785" s="361"/>
      <c r="L785" s="361"/>
      <c r="M785" s="361"/>
      <c r="N785" s="361"/>
    </row>
    <row r="786" spans="1:14">
      <c r="A786" s="360"/>
      <c r="B786" s="165"/>
      <c r="C786" s="165"/>
      <c r="D786" s="165"/>
      <c r="E786" s="165"/>
      <c r="F786" s="165"/>
      <c r="G786" s="361"/>
      <c r="H786" s="361"/>
      <c r="I786" s="361"/>
      <c r="J786" s="361"/>
      <c r="K786" s="361"/>
      <c r="L786" s="361"/>
      <c r="M786" s="361"/>
      <c r="N786" s="361"/>
    </row>
    <row r="787" spans="1:14">
      <c r="A787" s="360"/>
      <c r="B787" s="165"/>
      <c r="C787" s="165"/>
      <c r="D787" s="165"/>
      <c r="E787" s="165"/>
      <c r="F787" s="165"/>
      <c r="G787" s="361"/>
      <c r="H787" s="361"/>
      <c r="I787" s="361"/>
      <c r="J787" s="361"/>
      <c r="K787" s="361"/>
      <c r="L787" s="361"/>
      <c r="M787" s="361"/>
      <c r="N787" s="361"/>
    </row>
    <row r="788" spans="1:14">
      <c r="A788" s="360"/>
      <c r="B788" s="165"/>
      <c r="C788" s="165"/>
      <c r="D788" s="165"/>
      <c r="E788" s="165"/>
      <c r="F788" s="165"/>
      <c r="G788" s="361"/>
      <c r="H788" s="361"/>
      <c r="I788" s="361"/>
      <c r="J788" s="361"/>
      <c r="K788" s="361"/>
      <c r="L788" s="361"/>
      <c r="M788" s="361"/>
      <c r="N788" s="361"/>
    </row>
    <row r="789" spans="1:14">
      <c r="A789" s="360"/>
      <c r="B789" s="165"/>
      <c r="C789" s="165"/>
      <c r="D789" s="165"/>
      <c r="E789" s="165"/>
      <c r="F789" s="165"/>
      <c r="G789" s="361"/>
      <c r="H789" s="361"/>
      <c r="I789" s="361"/>
      <c r="J789" s="361"/>
      <c r="K789" s="361"/>
      <c r="L789" s="361"/>
      <c r="M789" s="361"/>
      <c r="N789" s="361"/>
    </row>
    <row r="790" spans="1:14">
      <c r="A790" s="360"/>
      <c r="B790" s="165"/>
      <c r="C790" s="165"/>
      <c r="D790" s="165"/>
      <c r="E790" s="165"/>
      <c r="F790" s="165"/>
      <c r="G790" s="361"/>
      <c r="H790" s="361"/>
      <c r="I790" s="361"/>
      <c r="J790" s="361"/>
      <c r="K790" s="361"/>
      <c r="L790" s="361"/>
      <c r="M790" s="361"/>
      <c r="N790" s="361"/>
    </row>
    <row r="791" spans="1:14">
      <c r="A791" s="360"/>
      <c r="B791" s="165"/>
      <c r="C791" s="165"/>
      <c r="D791" s="165"/>
      <c r="E791" s="165"/>
      <c r="F791" s="165"/>
      <c r="G791" s="361"/>
      <c r="H791" s="361"/>
      <c r="I791" s="361"/>
      <c r="J791" s="361"/>
      <c r="K791" s="361"/>
      <c r="L791" s="361"/>
      <c r="M791" s="361"/>
      <c r="N791" s="361"/>
    </row>
    <row r="792" spans="1:14">
      <c r="A792" s="360"/>
      <c r="B792" s="165"/>
      <c r="C792" s="165"/>
      <c r="D792" s="165"/>
      <c r="E792" s="165"/>
      <c r="F792" s="165"/>
      <c r="G792" s="361"/>
      <c r="H792" s="361"/>
      <c r="I792" s="361"/>
      <c r="J792" s="361"/>
      <c r="K792" s="361"/>
      <c r="L792" s="361"/>
      <c r="M792" s="361"/>
      <c r="N792" s="361"/>
    </row>
    <row r="793" spans="1:14">
      <c r="A793" s="360"/>
      <c r="B793" s="165"/>
      <c r="C793" s="165"/>
      <c r="D793" s="165"/>
      <c r="E793" s="165"/>
      <c r="F793" s="165"/>
      <c r="G793" s="361"/>
      <c r="H793" s="361"/>
      <c r="I793" s="361"/>
      <c r="J793" s="361"/>
      <c r="K793" s="361"/>
      <c r="L793" s="361"/>
      <c r="M793" s="361"/>
      <c r="N793" s="361"/>
    </row>
    <row r="794" spans="1:14">
      <c r="A794" s="360"/>
      <c r="B794" s="165"/>
      <c r="C794" s="165"/>
      <c r="D794" s="165"/>
      <c r="E794" s="165"/>
      <c r="F794" s="165"/>
      <c r="G794" s="361"/>
      <c r="H794" s="361"/>
      <c r="I794" s="361"/>
      <c r="J794" s="361"/>
      <c r="K794" s="361"/>
      <c r="L794" s="361"/>
      <c r="M794" s="361"/>
      <c r="N794" s="361"/>
    </row>
    <row r="795" spans="1:14">
      <c r="A795" s="360"/>
      <c r="B795" s="165"/>
      <c r="C795" s="165"/>
      <c r="D795" s="165"/>
      <c r="E795" s="165"/>
      <c r="F795" s="165"/>
      <c r="G795" s="361"/>
      <c r="H795" s="361"/>
      <c r="I795" s="361"/>
      <c r="J795" s="361"/>
      <c r="K795" s="361"/>
      <c r="L795" s="361"/>
      <c r="M795" s="361"/>
      <c r="N795" s="361"/>
    </row>
    <row r="796" spans="1:14">
      <c r="A796" s="360"/>
      <c r="B796" s="165"/>
      <c r="C796" s="165"/>
      <c r="D796" s="165"/>
      <c r="E796" s="165"/>
      <c r="F796" s="165"/>
      <c r="G796" s="361"/>
      <c r="H796" s="361"/>
      <c r="I796" s="361"/>
      <c r="J796" s="361"/>
      <c r="K796" s="361"/>
      <c r="L796" s="361"/>
      <c r="M796" s="361"/>
      <c r="N796" s="361"/>
    </row>
    <row r="797" spans="1:14">
      <c r="A797" s="360"/>
      <c r="B797" s="165"/>
      <c r="C797" s="165"/>
      <c r="D797" s="165"/>
      <c r="E797" s="165"/>
      <c r="F797" s="165"/>
      <c r="G797" s="361"/>
      <c r="H797" s="361"/>
      <c r="I797" s="361"/>
      <c r="J797" s="361"/>
      <c r="K797" s="361"/>
      <c r="L797" s="361"/>
      <c r="M797" s="361"/>
      <c r="N797" s="361"/>
    </row>
    <row r="798" spans="1:14">
      <c r="A798" s="360"/>
      <c r="B798" s="165"/>
      <c r="C798" s="165"/>
      <c r="D798" s="165"/>
      <c r="E798" s="165"/>
      <c r="F798" s="165"/>
      <c r="G798" s="361"/>
      <c r="H798" s="361"/>
      <c r="I798" s="361"/>
      <c r="J798" s="361"/>
      <c r="K798" s="361"/>
      <c r="L798" s="361"/>
      <c r="M798" s="361"/>
      <c r="N798" s="361"/>
    </row>
    <row r="799" spans="1:14">
      <c r="A799" s="360"/>
      <c r="B799" s="165"/>
      <c r="C799" s="165"/>
      <c r="D799" s="165"/>
      <c r="E799" s="165"/>
      <c r="F799" s="165"/>
      <c r="G799" s="361"/>
      <c r="H799" s="361"/>
      <c r="I799" s="361"/>
      <c r="J799" s="361"/>
      <c r="K799" s="361"/>
      <c r="L799" s="361"/>
      <c r="M799" s="361"/>
      <c r="N799" s="361"/>
    </row>
    <row r="800" spans="1:14">
      <c r="A800" s="360"/>
      <c r="B800" s="165"/>
      <c r="C800" s="165"/>
      <c r="D800" s="165"/>
      <c r="E800" s="165"/>
      <c r="F800" s="165"/>
      <c r="G800" s="361"/>
      <c r="H800" s="361"/>
      <c r="I800" s="361"/>
      <c r="J800" s="361"/>
      <c r="K800" s="361"/>
      <c r="L800" s="361"/>
      <c r="M800" s="361"/>
      <c r="N800" s="361"/>
    </row>
    <row r="801" spans="1:14">
      <c r="A801" s="360"/>
      <c r="B801" s="165"/>
      <c r="C801" s="165"/>
      <c r="D801" s="165"/>
      <c r="E801" s="165"/>
      <c r="F801" s="165"/>
      <c r="G801" s="361"/>
      <c r="H801" s="361"/>
      <c r="I801" s="361"/>
      <c r="J801" s="361"/>
      <c r="K801" s="361"/>
      <c r="L801" s="361"/>
      <c r="M801" s="361"/>
      <c r="N801" s="361"/>
    </row>
    <row r="802" spans="1:14">
      <c r="A802" s="360"/>
      <c r="B802" s="165"/>
      <c r="C802" s="165"/>
      <c r="D802" s="165"/>
      <c r="E802" s="165"/>
      <c r="F802" s="165"/>
      <c r="G802" s="361"/>
      <c r="H802" s="361"/>
      <c r="I802" s="361"/>
      <c r="J802" s="361"/>
      <c r="K802" s="361"/>
      <c r="L802" s="361"/>
      <c r="M802" s="361"/>
      <c r="N802" s="361"/>
    </row>
    <row r="803" spans="1:14">
      <c r="A803" s="360"/>
      <c r="B803" s="165"/>
      <c r="C803" s="165"/>
      <c r="D803" s="165"/>
      <c r="E803" s="165"/>
      <c r="F803" s="165"/>
      <c r="G803" s="361"/>
      <c r="H803" s="361"/>
      <c r="I803" s="361"/>
      <c r="J803" s="361"/>
      <c r="K803" s="361"/>
      <c r="L803" s="361"/>
      <c r="M803" s="361"/>
      <c r="N803" s="361"/>
    </row>
    <row r="804" spans="1:14">
      <c r="A804" s="360"/>
      <c r="B804" s="165"/>
      <c r="C804" s="165"/>
      <c r="D804" s="165"/>
      <c r="E804" s="165"/>
      <c r="F804" s="165"/>
      <c r="G804" s="361"/>
      <c r="H804" s="361"/>
      <c r="I804" s="361"/>
      <c r="J804" s="361"/>
      <c r="K804" s="361"/>
      <c r="L804" s="361"/>
      <c r="M804" s="361"/>
      <c r="N804" s="361"/>
    </row>
    <row r="805" spans="1:14">
      <c r="A805" s="360"/>
      <c r="B805" s="165"/>
      <c r="C805" s="165"/>
      <c r="D805" s="165"/>
      <c r="E805" s="165"/>
      <c r="F805" s="165"/>
      <c r="G805" s="361"/>
      <c r="H805" s="361"/>
      <c r="I805" s="361"/>
      <c r="J805" s="361"/>
      <c r="K805" s="361"/>
      <c r="L805" s="361"/>
      <c r="M805" s="361"/>
      <c r="N805" s="361"/>
    </row>
    <row r="806" spans="1:14">
      <c r="A806" s="360"/>
      <c r="B806" s="165"/>
      <c r="C806" s="165"/>
      <c r="D806" s="165"/>
      <c r="E806" s="165"/>
      <c r="F806" s="165"/>
      <c r="G806" s="361"/>
      <c r="H806" s="361"/>
      <c r="I806" s="361"/>
      <c r="J806" s="361"/>
      <c r="K806" s="361"/>
      <c r="L806" s="361"/>
      <c r="M806" s="361"/>
      <c r="N806" s="361"/>
    </row>
    <row r="807" spans="1:14">
      <c r="A807" s="360"/>
      <c r="B807" s="165"/>
      <c r="C807" s="165"/>
      <c r="D807" s="165"/>
      <c r="E807" s="165"/>
      <c r="F807" s="165"/>
      <c r="G807" s="361"/>
      <c r="H807" s="361"/>
      <c r="I807" s="361"/>
      <c r="J807" s="361"/>
      <c r="K807" s="361"/>
      <c r="L807" s="361"/>
      <c r="M807" s="361"/>
      <c r="N807" s="361"/>
    </row>
    <row r="808" spans="1:14">
      <c r="A808" s="360"/>
      <c r="B808" s="165"/>
      <c r="C808" s="165"/>
      <c r="D808" s="165"/>
      <c r="E808" s="165"/>
      <c r="F808" s="165"/>
      <c r="G808" s="361"/>
      <c r="H808" s="361"/>
      <c r="I808" s="361"/>
      <c r="J808" s="361"/>
      <c r="K808" s="361"/>
      <c r="L808" s="361"/>
      <c r="M808" s="361"/>
      <c r="N808" s="361"/>
    </row>
    <row r="809" spans="1:14">
      <c r="A809" s="360"/>
      <c r="B809" s="165"/>
      <c r="C809" s="165"/>
      <c r="D809" s="165"/>
      <c r="E809" s="165"/>
      <c r="F809" s="165"/>
      <c r="G809" s="361"/>
      <c r="H809" s="361"/>
      <c r="I809" s="361"/>
      <c r="J809" s="361"/>
      <c r="K809" s="361"/>
      <c r="L809" s="361"/>
      <c r="M809" s="361"/>
      <c r="N809" s="361"/>
    </row>
    <row r="810" spans="1:14">
      <c r="A810" s="360"/>
      <c r="B810" s="165"/>
      <c r="C810" s="165"/>
      <c r="D810" s="165"/>
      <c r="E810" s="165"/>
      <c r="F810" s="165"/>
      <c r="G810" s="361"/>
      <c r="H810" s="361"/>
      <c r="I810" s="361"/>
      <c r="J810" s="361"/>
      <c r="K810" s="361"/>
      <c r="L810" s="361"/>
      <c r="M810" s="361"/>
      <c r="N810" s="361"/>
    </row>
    <row r="811" spans="1:14">
      <c r="A811" s="360"/>
      <c r="B811" s="165"/>
      <c r="C811" s="165"/>
      <c r="D811" s="165"/>
      <c r="E811" s="165"/>
      <c r="F811" s="165"/>
      <c r="G811" s="361"/>
      <c r="H811" s="361"/>
      <c r="I811" s="361"/>
      <c r="J811" s="361"/>
      <c r="K811" s="361"/>
      <c r="L811" s="361"/>
      <c r="M811" s="361"/>
      <c r="N811" s="361"/>
    </row>
    <row r="812" spans="1:14">
      <c r="A812" s="360"/>
      <c r="B812" s="165"/>
      <c r="C812" s="165"/>
      <c r="D812" s="165"/>
      <c r="E812" s="165"/>
      <c r="F812" s="165"/>
      <c r="G812" s="361"/>
      <c r="H812" s="361"/>
      <c r="I812" s="361"/>
      <c r="J812" s="361"/>
      <c r="K812" s="361"/>
      <c r="L812" s="361"/>
      <c r="M812" s="361"/>
      <c r="N812" s="361"/>
    </row>
    <row r="813" spans="1:14">
      <c r="A813" s="360"/>
      <c r="B813" s="165"/>
      <c r="C813" s="165"/>
      <c r="D813" s="165"/>
      <c r="E813" s="165"/>
      <c r="F813" s="165"/>
      <c r="G813" s="361"/>
      <c r="H813" s="361"/>
      <c r="I813" s="361"/>
      <c r="J813" s="361"/>
      <c r="K813" s="361"/>
      <c r="L813" s="361"/>
      <c r="M813" s="361"/>
      <c r="N813" s="361"/>
    </row>
    <row r="814" spans="1:14">
      <c r="A814" s="360"/>
      <c r="B814" s="165"/>
      <c r="C814" s="165"/>
      <c r="D814" s="165"/>
      <c r="E814" s="165"/>
      <c r="F814" s="165"/>
      <c r="G814" s="361"/>
      <c r="H814" s="361"/>
      <c r="I814" s="361"/>
      <c r="J814" s="361"/>
      <c r="K814" s="361"/>
      <c r="L814" s="361"/>
      <c r="M814" s="361"/>
      <c r="N814" s="361"/>
    </row>
    <row r="815" spans="1:14">
      <c r="A815" s="360"/>
      <c r="B815" s="165"/>
      <c r="C815" s="165"/>
      <c r="D815" s="165"/>
      <c r="E815" s="165"/>
      <c r="F815" s="165"/>
      <c r="G815" s="361"/>
      <c r="H815" s="361"/>
      <c r="I815" s="361"/>
      <c r="J815" s="361"/>
      <c r="K815" s="361"/>
      <c r="L815" s="361"/>
      <c r="M815" s="361"/>
      <c r="N815" s="361"/>
    </row>
    <row r="816" spans="1:14">
      <c r="A816" s="360"/>
      <c r="B816" s="165"/>
      <c r="C816" s="165"/>
      <c r="D816" s="165"/>
      <c r="E816" s="165"/>
      <c r="F816" s="165"/>
      <c r="G816" s="361"/>
      <c r="H816" s="361"/>
      <c r="I816" s="361"/>
      <c r="J816" s="361"/>
      <c r="K816" s="361"/>
      <c r="L816" s="361"/>
      <c r="M816" s="361"/>
      <c r="N816" s="361"/>
    </row>
    <row r="817" spans="1:14">
      <c r="A817" s="360"/>
      <c r="B817" s="165"/>
      <c r="C817" s="165"/>
      <c r="D817" s="165"/>
      <c r="E817" s="165"/>
      <c r="F817" s="165"/>
      <c r="G817" s="361"/>
      <c r="H817" s="361"/>
      <c r="I817" s="361"/>
      <c r="J817" s="361"/>
      <c r="K817" s="361"/>
      <c r="L817" s="361"/>
      <c r="M817" s="361"/>
      <c r="N817" s="361"/>
    </row>
    <row r="818" spans="1:14">
      <c r="A818" s="360"/>
      <c r="B818" s="165"/>
      <c r="C818" s="165"/>
      <c r="D818" s="165"/>
      <c r="E818" s="165"/>
      <c r="F818" s="165"/>
      <c r="G818" s="361"/>
      <c r="H818" s="361"/>
      <c r="I818" s="361"/>
      <c r="J818" s="361"/>
      <c r="K818" s="361"/>
      <c r="L818" s="361"/>
      <c r="M818" s="361"/>
      <c r="N818" s="361"/>
    </row>
    <row r="819" spans="1:14">
      <c r="A819" s="360"/>
      <c r="B819" s="165"/>
      <c r="C819" s="165"/>
      <c r="D819" s="165"/>
      <c r="E819" s="165"/>
      <c r="F819" s="165"/>
      <c r="G819" s="361"/>
      <c r="H819" s="361"/>
      <c r="I819" s="361"/>
      <c r="J819" s="361"/>
      <c r="K819" s="361"/>
      <c r="L819" s="361"/>
      <c r="M819" s="361"/>
      <c r="N819" s="361"/>
    </row>
    <row r="820" spans="1:14">
      <c r="A820" s="360"/>
      <c r="B820" s="165"/>
      <c r="C820" s="165"/>
      <c r="D820" s="165"/>
      <c r="E820" s="165"/>
      <c r="F820" s="165"/>
      <c r="G820" s="361"/>
      <c r="H820" s="361"/>
      <c r="I820" s="361"/>
      <c r="J820" s="361"/>
      <c r="K820" s="361"/>
      <c r="L820" s="361"/>
      <c r="M820" s="361"/>
      <c r="N820" s="361"/>
    </row>
    <row r="821" spans="1:14">
      <c r="A821" s="360"/>
      <c r="B821" s="165"/>
      <c r="C821" s="165"/>
      <c r="D821" s="165"/>
      <c r="E821" s="165"/>
      <c r="F821" s="165"/>
      <c r="G821" s="361"/>
      <c r="H821" s="361"/>
      <c r="I821" s="361"/>
      <c r="J821" s="361"/>
      <c r="K821" s="361"/>
      <c r="L821" s="361"/>
      <c r="M821" s="361"/>
      <c r="N821" s="361"/>
    </row>
    <row r="822" spans="1:14">
      <c r="A822" s="360"/>
      <c r="B822" s="165"/>
      <c r="C822" s="165"/>
      <c r="D822" s="165"/>
      <c r="E822" s="165"/>
      <c r="F822" s="165"/>
      <c r="G822" s="361"/>
      <c r="H822" s="361"/>
      <c r="I822" s="361"/>
      <c r="J822" s="361"/>
      <c r="K822" s="361"/>
      <c r="L822" s="361"/>
      <c r="M822" s="361"/>
      <c r="N822" s="361"/>
    </row>
    <row r="823" spans="1:14">
      <c r="A823" s="360"/>
      <c r="B823" s="165"/>
      <c r="C823" s="165"/>
      <c r="D823" s="165"/>
      <c r="E823" s="165"/>
      <c r="F823" s="165"/>
      <c r="G823" s="361"/>
      <c r="H823" s="361"/>
      <c r="I823" s="361"/>
      <c r="J823" s="361"/>
      <c r="K823" s="361"/>
      <c r="L823" s="361"/>
      <c r="M823" s="361"/>
      <c r="N823" s="361"/>
    </row>
    <row r="824" spans="1:14">
      <c r="A824" s="360"/>
      <c r="B824" s="165"/>
      <c r="C824" s="165"/>
      <c r="D824" s="165"/>
      <c r="E824" s="165"/>
      <c r="F824" s="165"/>
      <c r="G824" s="361"/>
      <c r="H824" s="361"/>
      <c r="I824" s="361"/>
      <c r="J824" s="361"/>
      <c r="K824" s="361"/>
      <c r="L824" s="361"/>
      <c r="M824" s="361"/>
      <c r="N824" s="361"/>
    </row>
    <row r="825" spans="1:14">
      <c r="A825" s="360"/>
      <c r="B825" s="165"/>
      <c r="C825" s="165"/>
      <c r="D825" s="165"/>
      <c r="E825" s="165"/>
      <c r="F825" s="165"/>
      <c r="G825" s="361"/>
      <c r="H825" s="361"/>
      <c r="I825" s="361"/>
      <c r="J825" s="361"/>
      <c r="K825" s="361"/>
      <c r="L825" s="361"/>
      <c r="M825" s="361"/>
      <c r="N825" s="361"/>
    </row>
    <row r="826" spans="1:14">
      <c r="A826" s="360"/>
      <c r="B826" s="165"/>
      <c r="C826" s="165"/>
      <c r="D826" s="165"/>
      <c r="E826" s="165"/>
      <c r="F826" s="165"/>
      <c r="G826" s="361"/>
      <c r="H826" s="361"/>
      <c r="I826" s="361"/>
      <c r="J826" s="361"/>
      <c r="K826" s="361"/>
      <c r="L826" s="361"/>
      <c r="M826" s="361"/>
      <c r="N826" s="361"/>
    </row>
    <row r="827" spans="1:14">
      <c r="A827" s="360"/>
      <c r="B827" s="165"/>
      <c r="C827" s="165"/>
      <c r="D827" s="165"/>
      <c r="E827" s="165"/>
      <c r="F827" s="165"/>
      <c r="G827" s="361"/>
      <c r="H827" s="361"/>
      <c r="I827" s="361"/>
      <c r="J827" s="361"/>
      <c r="K827" s="361"/>
      <c r="L827" s="361"/>
      <c r="M827" s="361"/>
      <c r="N827" s="361"/>
    </row>
    <row r="828" spans="1:14">
      <c r="A828" s="360"/>
      <c r="B828" s="165"/>
      <c r="C828" s="165"/>
      <c r="D828" s="165"/>
      <c r="E828" s="165"/>
      <c r="F828" s="165"/>
      <c r="G828" s="361"/>
      <c r="H828" s="361"/>
      <c r="I828" s="361"/>
      <c r="J828" s="361"/>
      <c r="K828" s="361"/>
      <c r="L828" s="361"/>
      <c r="M828" s="361"/>
      <c r="N828" s="361"/>
    </row>
    <row r="829" spans="1:14">
      <c r="A829" s="360"/>
      <c r="B829" s="165"/>
      <c r="C829" s="165"/>
      <c r="D829" s="165"/>
      <c r="E829" s="165"/>
      <c r="F829" s="165"/>
      <c r="G829" s="361"/>
      <c r="H829" s="361"/>
      <c r="I829" s="361"/>
      <c r="J829" s="361"/>
      <c r="K829" s="361"/>
      <c r="L829" s="361"/>
      <c r="M829" s="361"/>
      <c r="N829" s="361"/>
    </row>
    <row r="830" spans="1:14">
      <c r="A830" s="360"/>
      <c r="B830" s="165"/>
      <c r="C830" s="165"/>
      <c r="D830" s="165"/>
      <c r="E830" s="165"/>
      <c r="F830" s="165"/>
      <c r="G830" s="361"/>
      <c r="H830" s="361"/>
      <c r="I830" s="361"/>
      <c r="J830" s="361"/>
      <c r="K830" s="361"/>
      <c r="L830" s="361"/>
      <c r="M830" s="361"/>
      <c r="N830" s="361"/>
    </row>
    <row r="831" spans="1:14">
      <c r="A831" s="360"/>
      <c r="B831" s="165"/>
      <c r="C831" s="165"/>
      <c r="D831" s="165"/>
      <c r="E831" s="165"/>
      <c r="F831" s="165"/>
      <c r="G831" s="361"/>
      <c r="H831" s="361"/>
      <c r="I831" s="361"/>
      <c r="J831" s="361"/>
      <c r="K831" s="361"/>
      <c r="L831" s="361"/>
      <c r="M831" s="361"/>
      <c r="N831" s="361"/>
    </row>
    <row r="832" spans="1:14">
      <c r="A832" s="360"/>
      <c r="B832" s="165"/>
      <c r="C832" s="165"/>
      <c r="D832" s="165"/>
      <c r="E832" s="165"/>
      <c r="F832" s="165"/>
      <c r="G832" s="361"/>
      <c r="H832" s="361"/>
      <c r="I832" s="361"/>
      <c r="J832" s="361"/>
      <c r="K832" s="361"/>
      <c r="L832" s="361"/>
      <c r="M832" s="361"/>
      <c r="N832" s="361"/>
    </row>
    <row r="833" spans="1:14">
      <c r="A833" s="360"/>
      <c r="B833" s="165"/>
      <c r="C833" s="165"/>
      <c r="D833" s="165"/>
      <c r="E833" s="165"/>
      <c r="F833" s="165"/>
      <c r="G833" s="361"/>
      <c r="H833" s="361"/>
      <c r="I833" s="361"/>
      <c r="J833" s="361"/>
      <c r="K833" s="361"/>
      <c r="L833" s="361"/>
      <c r="M833" s="361"/>
      <c r="N833" s="361"/>
    </row>
    <row r="834" spans="1:14">
      <c r="A834" s="360"/>
      <c r="B834" s="165"/>
      <c r="C834" s="165"/>
      <c r="D834" s="165"/>
      <c r="E834" s="165"/>
      <c r="F834" s="165"/>
      <c r="G834" s="361"/>
      <c r="H834" s="361"/>
      <c r="I834" s="361"/>
      <c r="J834" s="361"/>
      <c r="K834" s="361"/>
      <c r="L834" s="361"/>
      <c r="M834" s="361"/>
      <c r="N834" s="361"/>
    </row>
    <row r="835" spans="1:14">
      <c r="A835" s="360"/>
      <c r="B835" s="165"/>
      <c r="C835" s="165"/>
      <c r="D835" s="165"/>
      <c r="E835" s="165"/>
      <c r="F835" s="165"/>
      <c r="G835" s="361"/>
      <c r="H835" s="361"/>
      <c r="I835" s="361"/>
      <c r="J835" s="361"/>
      <c r="K835" s="361"/>
      <c r="L835" s="361"/>
      <c r="M835" s="361"/>
      <c r="N835" s="361"/>
    </row>
    <row r="836" spans="1:14">
      <c r="A836" s="360"/>
      <c r="B836" s="165"/>
      <c r="C836" s="165"/>
      <c r="D836" s="165"/>
      <c r="E836" s="165"/>
      <c r="F836" s="165"/>
      <c r="G836" s="361"/>
      <c r="H836" s="361"/>
      <c r="I836" s="361"/>
      <c r="J836" s="361"/>
      <c r="K836" s="361"/>
      <c r="L836" s="361"/>
      <c r="M836" s="361"/>
      <c r="N836" s="361"/>
    </row>
    <row r="837" spans="1:14">
      <c r="A837" s="360"/>
      <c r="B837" s="165"/>
      <c r="C837" s="165"/>
      <c r="D837" s="165"/>
      <c r="E837" s="165"/>
      <c r="F837" s="165"/>
      <c r="G837" s="361"/>
      <c r="H837" s="361"/>
      <c r="I837" s="361"/>
      <c r="J837" s="361"/>
      <c r="K837" s="361"/>
      <c r="L837" s="361"/>
      <c r="M837" s="361"/>
      <c r="N837" s="361"/>
    </row>
    <row r="838" spans="1:14">
      <c r="A838" s="360"/>
      <c r="B838" s="165"/>
      <c r="C838" s="165"/>
      <c r="D838" s="165"/>
      <c r="E838" s="165"/>
      <c r="F838" s="165"/>
      <c r="G838" s="361"/>
      <c r="H838" s="361"/>
      <c r="I838" s="361"/>
      <c r="J838" s="361"/>
      <c r="K838" s="361"/>
      <c r="L838" s="361"/>
      <c r="M838" s="361"/>
      <c r="N838" s="361"/>
    </row>
    <row r="839" spans="1:14">
      <c r="A839" s="360"/>
      <c r="B839" s="165"/>
      <c r="C839" s="165"/>
      <c r="D839" s="165"/>
      <c r="E839" s="165"/>
      <c r="F839" s="165"/>
      <c r="G839" s="361"/>
      <c r="H839" s="361"/>
      <c r="I839" s="361"/>
      <c r="J839" s="361"/>
      <c r="K839" s="361"/>
      <c r="L839" s="361"/>
      <c r="M839" s="361"/>
      <c r="N839" s="361"/>
    </row>
    <row r="840" spans="1:14">
      <c r="A840" s="360"/>
      <c r="B840" s="165"/>
      <c r="C840" s="165"/>
      <c r="D840" s="165"/>
      <c r="E840" s="165"/>
      <c r="F840" s="165"/>
      <c r="G840" s="361"/>
      <c r="H840" s="361"/>
      <c r="I840" s="361"/>
      <c r="J840" s="361"/>
      <c r="K840" s="361"/>
      <c r="L840" s="361"/>
      <c r="M840" s="361"/>
      <c r="N840" s="361"/>
    </row>
    <row r="841" spans="1:14">
      <c r="A841" s="360"/>
      <c r="B841" s="165"/>
      <c r="C841" s="165"/>
      <c r="D841" s="165"/>
      <c r="E841" s="165"/>
      <c r="F841" s="165"/>
      <c r="G841" s="361"/>
      <c r="H841" s="361"/>
      <c r="I841" s="361"/>
      <c r="J841" s="361"/>
      <c r="K841" s="361"/>
      <c r="L841" s="361"/>
      <c r="M841" s="361"/>
      <c r="N841" s="361"/>
    </row>
    <row r="842" spans="1:14">
      <c r="A842" s="360"/>
      <c r="B842" s="165"/>
      <c r="C842" s="165"/>
      <c r="D842" s="165"/>
      <c r="E842" s="165"/>
      <c r="F842" s="165"/>
      <c r="G842" s="361"/>
      <c r="H842" s="361"/>
      <c r="I842" s="361"/>
      <c r="J842" s="361"/>
      <c r="K842" s="361"/>
      <c r="L842" s="361"/>
      <c r="M842" s="361"/>
      <c r="N842" s="361"/>
    </row>
    <row r="843" spans="1:14">
      <c r="A843" s="360"/>
      <c r="B843" s="165"/>
      <c r="C843" s="165"/>
      <c r="D843" s="165"/>
      <c r="E843" s="165"/>
      <c r="F843" s="165"/>
      <c r="G843" s="361"/>
      <c r="H843" s="361"/>
      <c r="I843" s="361"/>
      <c r="J843" s="361"/>
      <c r="K843" s="361"/>
      <c r="L843" s="361"/>
      <c r="M843" s="361"/>
      <c r="N843" s="361"/>
    </row>
    <row r="844" spans="1:14">
      <c r="A844" s="360"/>
      <c r="B844" s="165"/>
      <c r="C844" s="165"/>
      <c r="D844" s="165"/>
      <c r="E844" s="165"/>
      <c r="F844" s="165"/>
      <c r="G844" s="361"/>
      <c r="H844" s="361"/>
      <c r="I844" s="361"/>
      <c r="J844" s="361"/>
      <c r="K844" s="361"/>
      <c r="L844" s="361"/>
      <c r="M844" s="361"/>
      <c r="N844" s="361"/>
    </row>
    <row r="845" spans="1:14">
      <c r="A845" s="360"/>
      <c r="B845" s="165"/>
      <c r="C845" s="165"/>
      <c r="D845" s="165"/>
      <c r="E845" s="165"/>
      <c r="F845" s="165"/>
      <c r="G845" s="361"/>
      <c r="H845" s="361"/>
      <c r="I845" s="361"/>
      <c r="J845" s="361"/>
      <c r="K845" s="361"/>
      <c r="L845" s="361"/>
      <c r="M845" s="361"/>
      <c r="N845" s="361"/>
    </row>
    <row r="846" spans="1:14">
      <c r="A846" s="360"/>
      <c r="B846" s="165"/>
      <c r="C846" s="165"/>
      <c r="D846" s="165"/>
      <c r="E846" s="165"/>
      <c r="F846" s="165"/>
      <c r="G846" s="361"/>
      <c r="H846" s="361"/>
      <c r="I846" s="361"/>
      <c r="J846" s="361"/>
      <c r="K846" s="361"/>
      <c r="L846" s="361"/>
      <c r="M846" s="361"/>
      <c r="N846" s="361"/>
    </row>
    <row r="847" spans="1:14">
      <c r="A847" s="360"/>
      <c r="B847" s="165"/>
      <c r="C847" s="165"/>
      <c r="D847" s="165"/>
      <c r="E847" s="165"/>
      <c r="F847" s="165"/>
      <c r="G847" s="361"/>
      <c r="H847" s="361"/>
      <c r="I847" s="361"/>
      <c r="J847" s="361"/>
      <c r="K847" s="361"/>
      <c r="L847" s="361"/>
      <c r="M847" s="361"/>
      <c r="N847" s="361"/>
    </row>
    <row r="848" spans="1:14">
      <c r="A848" s="360"/>
      <c r="B848" s="165"/>
      <c r="C848" s="165"/>
      <c r="D848" s="165"/>
      <c r="E848" s="165"/>
      <c r="F848" s="165"/>
      <c r="G848" s="361"/>
      <c r="H848" s="361"/>
      <c r="I848" s="361"/>
      <c r="J848" s="361"/>
      <c r="K848" s="361"/>
      <c r="L848" s="361"/>
      <c r="M848" s="361"/>
      <c r="N848" s="361"/>
    </row>
    <row r="849" spans="1:14">
      <c r="A849" s="360"/>
      <c r="B849" s="165"/>
      <c r="C849" s="165"/>
      <c r="D849" s="165"/>
      <c r="E849" s="165"/>
      <c r="F849" s="165"/>
      <c r="G849" s="361"/>
      <c r="H849" s="361"/>
      <c r="I849" s="361"/>
      <c r="J849" s="361"/>
      <c r="K849" s="361"/>
      <c r="L849" s="361"/>
      <c r="M849" s="361"/>
      <c r="N849" s="361"/>
    </row>
    <row r="850" spans="1:14">
      <c r="A850" s="360"/>
      <c r="B850" s="165"/>
      <c r="C850" s="165"/>
      <c r="D850" s="165"/>
      <c r="E850" s="165"/>
      <c r="F850" s="165"/>
      <c r="G850" s="361"/>
      <c r="H850" s="361"/>
      <c r="I850" s="361"/>
      <c r="J850" s="361"/>
      <c r="K850" s="361"/>
      <c r="L850" s="361"/>
      <c r="M850" s="361"/>
      <c r="N850" s="361"/>
    </row>
    <row r="851" spans="1:14">
      <c r="A851" s="360"/>
      <c r="B851" s="165"/>
      <c r="C851" s="165"/>
      <c r="D851" s="165"/>
      <c r="E851" s="165"/>
      <c r="F851" s="165"/>
      <c r="G851" s="361"/>
      <c r="H851" s="361"/>
      <c r="I851" s="361"/>
      <c r="J851" s="361"/>
      <c r="K851" s="361"/>
      <c r="L851" s="361"/>
      <c r="M851" s="361"/>
      <c r="N851" s="361"/>
    </row>
    <row r="852" spans="1:14">
      <c r="A852" s="360"/>
      <c r="B852" s="165"/>
      <c r="C852" s="165"/>
      <c r="D852" s="165"/>
      <c r="E852" s="165"/>
      <c r="F852" s="165"/>
      <c r="G852" s="361"/>
      <c r="H852" s="361"/>
      <c r="I852" s="361"/>
      <c r="J852" s="361"/>
      <c r="K852" s="361"/>
      <c r="L852" s="361"/>
      <c r="M852" s="361"/>
      <c r="N852" s="361"/>
    </row>
    <row r="853" spans="1:14">
      <c r="A853" s="360"/>
      <c r="B853" s="165"/>
      <c r="C853" s="165"/>
      <c r="D853" s="165"/>
      <c r="E853" s="165"/>
      <c r="F853" s="165"/>
      <c r="G853" s="361"/>
      <c r="H853" s="361"/>
      <c r="I853" s="361"/>
      <c r="J853" s="361"/>
      <c r="K853" s="361"/>
      <c r="L853" s="361"/>
      <c r="M853" s="361"/>
      <c r="N853" s="361"/>
    </row>
    <row r="854" spans="1:14">
      <c r="A854" s="360"/>
      <c r="B854" s="165"/>
      <c r="C854" s="165"/>
      <c r="D854" s="165"/>
      <c r="E854" s="165"/>
      <c r="F854" s="165"/>
      <c r="G854" s="361"/>
      <c r="H854" s="361"/>
      <c r="I854" s="361"/>
      <c r="J854" s="361"/>
      <c r="K854" s="361"/>
      <c r="L854" s="361"/>
      <c r="M854" s="361"/>
      <c r="N854" s="361"/>
    </row>
    <row r="855" spans="1:14">
      <c r="A855" s="360"/>
      <c r="B855" s="165"/>
      <c r="C855" s="165"/>
      <c r="D855" s="165"/>
      <c r="E855" s="165"/>
      <c r="F855" s="165"/>
      <c r="G855" s="361"/>
      <c r="H855" s="361"/>
      <c r="I855" s="361"/>
      <c r="J855" s="361"/>
      <c r="K855" s="361"/>
      <c r="L855" s="361"/>
      <c r="M855" s="361"/>
      <c r="N855" s="361"/>
    </row>
    <row r="856" spans="1:14">
      <c r="A856" s="360"/>
      <c r="B856" s="165"/>
      <c r="C856" s="165"/>
      <c r="D856" s="165"/>
      <c r="E856" s="165"/>
      <c r="F856" s="165"/>
      <c r="G856" s="361"/>
      <c r="H856" s="361"/>
      <c r="I856" s="361"/>
      <c r="J856" s="361"/>
      <c r="K856" s="361"/>
      <c r="L856" s="361"/>
      <c r="M856" s="361"/>
      <c r="N856" s="361"/>
    </row>
    <row r="857" spans="1:14">
      <c r="A857" s="360"/>
      <c r="B857" s="165"/>
      <c r="C857" s="165"/>
      <c r="D857" s="165"/>
      <c r="E857" s="165"/>
      <c r="F857" s="165"/>
      <c r="G857" s="361"/>
      <c r="H857" s="361"/>
      <c r="I857" s="361"/>
      <c r="J857" s="361"/>
      <c r="K857" s="361"/>
      <c r="L857" s="361"/>
      <c r="M857" s="361"/>
      <c r="N857" s="361"/>
    </row>
    <row r="858" spans="1:14">
      <c r="A858" s="360"/>
      <c r="B858" s="165"/>
      <c r="C858" s="165"/>
      <c r="D858" s="165"/>
      <c r="E858" s="165"/>
      <c r="F858" s="165"/>
      <c r="G858" s="361"/>
      <c r="H858" s="361"/>
      <c r="I858" s="361"/>
      <c r="J858" s="361"/>
      <c r="K858" s="361"/>
      <c r="L858" s="361"/>
      <c r="M858" s="361"/>
      <c r="N858" s="361"/>
    </row>
    <row r="859" spans="1:14">
      <c r="A859" s="360"/>
      <c r="B859" s="165"/>
      <c r="C859" s="165"/>
      <c r="D859" s="165"/>
      <c r="E859" s="165"/>
      <c r="F859" s="165"/>
      <c r="G859" s="361"/>
      <c r="H859" s="361"/>
      <c r="I859" s="361"/>
      <c r="J859" s="361"/>
      <c r="K859" s="361"/>
      <c r="L859" s="361"/>
      <c r="M859" s="361"/>
      <c r="N859" s="361"/>
    </row>
    <row r="860" spans="1:14">
      <c r="A860" s="360"/>
      <c r="B860" s="165"/>
      <c r="C860" s="165"/>
      <c r="D860" s="165"/>
      <c r="E860" s="165"/>
      <c r="F860" s="165"/>
      <c r="G860" s="361"/>
      <c r="H860" s="361"/>
      <c r="I860" s="361"/>
      <c r="J860" s="361"/>
      <c r="K860" s="361"/>
      <c r="L860" s="361"/>
      <c r="M860" s="361"/>
      <c r="N860" s="361"/>
    </row>
    <row r="861" spans="1:14">
      <c r="A861" s="360"/>
      <c r="B861" s="165"/>
      <c r="C861" s="165"/>
      <c r="D861" s="165"/>
      <c r="E861" s="165"/>
      <c r="F861" s="165"/>
      <c r="G861" s="361"/>
      <c r="H861" s="361"/>
      <c r="I861" s="361"/>
      <c r="J861" s="361"/>
      <c r="K861" s="361"/>
      <c r="L861" s="361"/>
      <c r="M861" s="361"/>
      <c r="N861" s="361"/>
    </row>
    <row r="862" spans="1:14">
      <c r="A862" s="360"/>
      <c r="B862" s="165"/>
      <c r="C862" s="165"/>
      <c r="D862" s="165"/>
      <c r="E862" s="165"/>
      <c r="F862" s="165"/>
      <c r="G862" s="361"/>
      <c r="H862" s="361"/>
      <c r="I862" s="361"/>
      <c r="J862" s="361"/>
      <c r="K862" s="361"/>
      <c r="L862" s="361"/>
      <c r="M862" s="361"/>
      <c r="N862" s="361"/>
    </row>
    <row r="863" spans="1:14">
      <c r="A863" s="360"/>
      <c r="B863" s="165"/>
      <c r="C863" s="165"/>
      <c r="D863" s="165"/>
      <c r="E863" s="165"/>
      <c r="F863" s="165"/>
      <c r="G863" s="361"/>
      <c r="H863" s="361"/>
      <c r="I863" s="361"/>
      <c r="J863" s="361"/>
      <c r="K863" s="361"/>
      <c r="L863" s="361"/>
      <c r="M863" s="361"/>
      <c r="N863" s="361"/>
    </row>
    <row r="864" spans="1:14">
      <c r="A864" s="360"/>
      <c r="B864" s="165"/>
      <c r="C864" s="165"/>
      <c r="D864" s="165"/>
      <c r="E864" s="165"/>
      <c r="F864" s="165"/>
      <c r="G864" s="361"/>
      <c r="H864" s="361"/>
      <c r="I864" s="361"/>
      <c r="J864" s="361"/>
      <c r="K864" s="361"/>
      <c r="L864" s="361"/>
      <c r="M864" s="361"/>
      <c r="N864" s="361"/>
    </row>
    <row r="865" spans="1:14">
      <c r="A865" s="360"/>
      <c r="B865" s="165"/>
      <c r="C865" s="165"/>
      <c r="D865" s="165"/>
      <c r="E865" s="165"/>
      <c r="F865" s="165"/>
      <c r="G865" s="361"/>
      <c r="H865" s="361"/>
      <c r="I865" s="361"/>
      <c r="J865" s="361"/>
      <c r="K865" s="361"/>
      <c r="L865" s="361"/>
      <c r="M865" s="361"/>
      <c r="N865" s="361"/>
    </row>
    <row r="866" spans="1:14">
      <c r="A866" s="360"/>
      <c r="B866" s="165"/>
      <c r="C866" s="165"/>
      <c r="D866" s="165"/>
      <c r="E866" s="165"/>
      <c r="F866" s="165"/>
      <c r="G866" s="361"/>
      <c r="H866" s="361"/>
      <c r="I866" s="361"/>
      <c r="J866" s="361"/>
      <c r="K866" s="361"/>
      <c r="L866" s="361"/>
      <c r="M866" s="361"/>
      <c r="N866" s="361"/>
    </row>
    <row r="867" spans="1:14">
      <c r="A867" s="360"/>
      <c r="B867" s="165"/>
      <c r="C867" s="165"/>
      <c r="D867" s="165"/>
      <c r="E867" s="165"/>
      <c r="F867" s="165"/>
      <c r="G867" s="361"/>
      <c r="H867" s="361"/>
      <c r="I867" s="361"/>
      <c r="J867" s="361"/>
      <c r="K867" s="361"/>
      <c r="L867" s="361"/>
      <c r="M867" s="361"/>
      <c r="N867" s="361"/>
    </row>
    <row r="868" spans="1:14">
      <c r="A868" s="360"/>
      <c r="B868" s="165"/>
      <c r="C868" s="165"/>
      <c r="D868" s="165"/>
      <c r="E868" s="165"/>
      <c r="F868" s="165"/>
      <c r="G868" s="361"/>
      <c r="H868" s="361"/>
      <c r="I868" s="361"/>
      <c r="J868" s="361"/>
      <c r="K868" s="361"/>
      <c r="L868" s="361"/>
      <c r="M868" s="361"/>
      <c r="N868" s="361"/>
    </row>
    <row r="869" spans="1:14">
      <c r="A869" s="360"/>
      <c r="B869" s="165"/>
      <c r="C869" s="165"/>
      <c r="D869" s="165"/>
      <c r="E869" s="165"/>
      <c r="F869" s="165"/>
      <c r="G869" s="361"/>
      <c r="H869" s="361"/>
      <c r="I869" s="361"/>
      <c r="J869" s="361"/>
      <c r="K869" s="361"/>
      <c r="L869" s="361"/>
      <c r="M869" s="361"/>
      <c r="N869" s="361"/>
    </row>
    <row r="870" spans="1:14">
      <c r="A870" s="360"/>
      <c r="B870" s="165"/>
      <c r="C870" s="165"/>
      <c r="D870" s="165"/>
      <c r="E870" s="165"/>
      <c r="F870" s="165"/>
      <c r="G870" s="361"/>
      <c r="H870" s="361"/>
      <c r="I870" s="361"/>
      <c r="J870" s="361"/>
      <c r="K870" s="361"/>
      <c r="L870" s="361"/>
      <c r="M870" s="361"/>
      <c r="N870" s="361"/>
    </row>
    <row r="871" spans="1:14">
      <c r="A871" s="360"/>
      <c r="B871" s="165"/>
      <c r="C871" s="165"/>
      <c r="D871" s="165"/>
      <c r="E871" s="165"/>
      <c r="F871" s="165"/>
      <c r="G871" s="361"/>
      <c r="H871" s="361"/>
      <c r="I871" s="361"/>
      <c r="J871" s="361"/>
      <c r="K871" s="361"/>
      <c r="L871" s="361"/>
      <c r="M871" s="361"/>
      <c r="N871" s="361"/>
    </row>
    <row r="872" spans="1:14">
      <c r="A872" s="360"/>
      <c r="B872" s="165"/>
      <c r="C872" s="165"/>
      <c r="D872" s="165"/>
      <c r="E872" s="165"/>
      <c r="F872" s="165"/>
      <c r="G872" s="361"/>
      <c r="H872" s="361"/>
      <c r="I872" s="361"/>
      <c r="J872" s="361"/>
      <c r="K872" s="361"/>
      <c r="L872" s="361"/>
      <c r="M872" s="361"/>
      <c r="N872" s="361"/>
    </row>
    <row r="873" spans="1:14">
      <c r="A873" s="360"/>
      <c r="B873" s="165"/>
      <c r="C873" s="165"/>
      <c r="D873" s="165"/>
      <c r="E873" s="165"/>
      <c r="F873" s="165"/>
      <c r="G873" s="361"/>
      <c r="H873" s="361"/>
      <c r="I873" s="361"/>
      <c r="J873" s="361"/>
      <c r="K873" s="361"/>
      <c r="L873" s="361"/>
      <c r="M873" s="361"/>
      <c r="N873" s="361"/>
    </row>
    <row r="874" spans="1:14">
      <c r="A874" s="360"/>
      <c r="B874" s="165"/>
      <c r="C874" s="165"/>
      <c r="D874" s="165"/>
      <c r="E874" s="165"/>
      <c r="F874" s="165"/>
      <c r="G874" s="361"/>
      <c r="H874" s="361"/>
      <c r="I874" s="361"/>
      <c r="J874" s="361"/>
      <c r="K874" s="361"/>
      <c r="L874" s="361"/>
      <c r="M874" s="361"/>
      <c r="N874" s="361"/>
    </row>
    <row r="875" spans="1:14">
      <c r="A875" s="360"/>
      <c r="B875" s="165"/>
      <c r="C875" s="165"/>
      <c r="D875" s="165"/>
      <c r="E875" s="165"/>
      <c r="F875" s="165"/>
      <c r="G875" s="361"/>
      <c r="H875" s="361"/>
      <c r="I875" s="361"/>
      <c r="J875" s="361"/>
      <c r="K875" s="361"/>
      <c r="L875" s="361"/>
      <c r="M875" s="361"/>
      <c r="N875" s="361"/>
    </row>
    <row r="876" spans="1:14">
      <c r="A876" s="360"/>
      <c r="B876" s="165"/>
      <c r="C876" s="165"/>
      <c r="D876" s="165"/>
      <c r="E876" s="165"/>
      <c r="F876" s="165"/>
      <c r="G876" s="361"/>
      <c r="H876" s="361"/>
      <c r="I876" s="361"/>
      <c r="J876" s="361"/>
      <c r="K876" s="361"/>
      <c r="L876" s="361"/>
      <c r="M876" s="361"/>
      <c r="N876" s="361"/>
    </row>
    <row r="877" spans="1:14">
      <c r="A877" s="360"/>
      <c r="B877" s="165"/>
      <c r="C877" s="165"/>
      <c r="D877" s="165"/>
      <c r="E877" s="165"/>
      <c r="F877" s="165"/>
      <c r="G877" s="361"/>
      <c r="H877" s="361"/>
      <c r="I877" s="361"/>
      <c r="J877" s="361"/>
      <c r="K877" s="361"/>
      <c r="L877" s="361"/>
      <c r="M877" s="361"/>
      <c r="N877" s="361"/>
    </row>
    <row r="878" spans="1:14">
      <c r="A878" s="360"/>
      <c r="B878" s="165"/>
      <c r="C878" s="165"/>
      <c r="D878" s="165"/>
      <c r="E878" s="165"/>
      <c r="F878" s="165"/>
      <c r="G878" s="361"/>
      <c r="H878" s="361"/>
      <c r="I878" s="361"/>
      <c r="J878" s="361"/>
      <c r="K878" s="361"/>
      <c r="L878" s="361"/>
      <c r="M878" s="361"/>
      <c r="N878" s="361"/>
    </row>
    <row r="879" spans="1:14">
      <c r="A879" s="360"/>
      <c r="B879" s="165"/>
      <c r="C879" s="165"/>
      <c r="D879" s="165"/>
      <c r="E879" s="165"/>
      <c r="F879" s="165"/>
      <c r="G879" s="361"/>
      <c r="H879" s="361"/>
      <c r="I879" s="361"/>
      <c r="J879" s="361"/>
      <c r="K879" s="361"/>
      <c r="L879" s="361"/>
      <c r="M879" s="361"/>
      <c r="N879" s="361"/>
    </row>
    <row r="880" spans="1:14">
      <c r="A880" s="360"/>
      <c r="B880" s="165"/>
      <c r="C880" s="165"/>
      <c r="D880" s="165"/>
      <c r="E880" s="165"/>
      <c r="F880" s="165"/>
      <c r="G880" s="361"/>
      <c r="H880" s="361"/>
      <c r="I880" s="361"/>
      <c r="J880" s="361"/>
      <c r="K880" s="361"/>
      <c r="L880" s="361"/>
      <c r="M880" s="361"/>
      <c r="N880" s="361"/>
    </row>
    <row r="881" spans="1:14">
      <c r="A881" s="360"/>
      <c r="B881" s="165"/>
      <c r="C881" s="165"/>
      <c r="D881" s="165"/>
      <c r="E881" s="165"/>
      <c r="F881" s="165"/>
      <c r="G881" s="361"/>
      <c r="H881" s="361"/>
      <c r="I881" s="361"/>
      <c r="J881" s="361"/>
      <c r="K881" s="361"/>
      <c r="L881" s="361"/>
      <c r="M881" s="361"/>
      <c r="N881" s="361"/>
    </row>
    <row r="882" spans="1:14">
      <c r="A882" s="360"/>
      <c r="B882" s="165"/>
      <c r="C882" s="165"/>
      <c r="D882" s="165"/>
      <c r="E882" s="165"/>
      <c r="F882" s="165"/>
      <c r="G882" s="361"/>
      <c r="H882" s="361"/>
      <c r="I882" s="361"/>
      <c r="J882" s="361"/>
      <c r="K882" s="361"/>
      <c r="L882" s="361"/>
      <c r="M882" s="361"/>
      <c r="N882" s="361"/>
    </row>
    <row r="883" spans="1:14">
      <c r="A883" s="360"/>
      <c r="B883" s="165"/>
      <c r="C883" s="165"/>
      <c r="D883" s="165"/>
      <c r="E883" s="165"/>
      <c r="F883" s="165"/>
      <c r="G883" s="361"/>
      <c r="H883" s="361"/>
      <c r="I883" s="361"/>
      <c r="J883" s="361"/>
      <c r="K883" s="361"/>
      <c r="L883" s="361"/>
      <c r="M883" s="361"/>
      <c r="N883" s="361"/>
    </row>
    <row r="884" spans="1:14">
      <c r="A884" s="360"/>
      <c r="B884" s="165"/>
      <c r="C884" s="165"/>
      <c r="D884" s="165"/>
      <c r="E884" s="165"/>
      <c r="F884" s="165"/>
      <c r="G884" s="361"/>
      <c r="H884" s="361"/>
      <c r="I884" s="361"/>
      <c r="J884" s="361"/>
      <c r="K884" s="361"/>
      <c r="L884" s="361"/>
      <c r="M884" s="361"/>
      <c r="N884" s="361"/>
    </row>
    <row r="885" spans="1:14">
      <c r="A885" s="360"/>
      <c r="B885" s="165"/>
      <c r="C885" s="165"/>
      <c r="D885" s="165"/>
      <c r="E885" s="165"/>
      <c r="F885" s="165"/>
      <c r="G885" s="361"/>
      <c r="H885" s="361"/>
      <c r="I885" s="361"/>
      <c r="J885" s="361"/>
      <c r="K885" s="361"/>
      <c r="L885" s="361"/>
      <c r="M885" s="361"/>
      <c r="N885" s="361"/>
    </row>
    <row r="886" spans="1:14">
      <c r="A886" s="360"/>
      <c r="B886" s="165"/>
      <c r="C886" s="165"/>
      <c r="D886" s="165"/>
      <c r="E886" s="165"/>
      <c r="F886" s="165"/>
      <c r="G886" s="361"/>
      <c r="H886" s="361"/>
      <c r="I886" s="361"/>
      <c r="J886" s="361"/>
      <c r="K886" s="361"/>
      <c r="L886" s="361"/>
      <c r="M886" s="361"/>
      <c r="N886" s="361"/>
    </row>
    <row r="887" spans="1:14">
      <c r="A887" s="360"/>
      <c r="B887" s="165"/>
      <c r="C887" s="165"/>
      <c r="D887" s="165"/>
      <c r="E887" s="165"/>
      <c r="F887" s="165"/>
      <c r="G887" s="361"/>
      <c r="H887" s="361"/>
      <c r="I887" s="361"/>
      <c r="J887" s="361"/>
      <c r="K887" s="361"/>
      <c r="L887" s="361"/>
      <c r="M887" s="361"/>
      <c r="N887" s="361"/>
    </row>
    <row r="888" spans="1:14">
      <c r="A888" s="360"/>
      <c r="B888" s="165"/>
      <c r="C888" s="165"/>
      <c r="D888" s="165"/>
      <c r="E888" s="165"/>
      <c r="F888" s="165"/>
      <c r="G888" s="361"/>
      <c r="H888" s="361"/>
      <c r="I888" s="361"/>
      <c r="J888" s="361"/>
      <c r="K888" s="361"/>
      <c r="L888" s="361"/>
      <c r="M888" s="361"/>
      <c r="N888" s="361"/>
    </row>
    <row r="889" spans="1:14">
      <c r="A889" s="360"/>
      <c r="B889" s="165"/>
      <c r="C889" s="165"/>
      <c r="D889" s="165"/>
      <c r="E889" s="165"/>
      <c r="F889" s="165"/>
      <c r="G889" s="361"/>
      <c r="H889" s="361"/>
      <c r="I889" s="361"/>
      <c r="J889" s="361"/>
      <c r="K889" s="361"/>
      <c r="L889" s="361"/>
      <c r="M889" s="361"/>
      <c r="N889" s="361"/>
    </row>
    <row r="890" spans="1:14">
      <c r="A890" s="360"/>
      <c r="B890" s="165"/>
      <c r="C890" s="165"/>
      <c r="D890" s="165"/>
      <c r="E890" s="165"/>
      <c r="F890" s="165"/>
      <c r="G890" s="361"/>
      <c r="H890" s="361"/>
      <c r="I890" s="361"/>
      <c r="J890" s="361"/>
      <c r="K890" s="361"/>
      <c r="L890" s="361"/>
      <c r="M890" s="361"/>
      <c r="N890" s="361"/>
    </row>
    <row r="891" spans="1:14">
      <c r="A891" s="360"/>
      <c r="B891" s="165"/>
      <c r="C891" s="165"/>
      <c r="D891" s="165"/>
      <c r="E891" s="165"/>
      <c r="F891" s="165"/>
      <c r="G891" s="361"/>
      <c r="H891" s="361"/>
      <c r="I891" s="361"/>
      <c r="J891" s="361"/>
      <c r="K891" s="361"/>
      <c r="L891" s="361"/>
      <c r="M891" s="361"/>
      <c r="N891" s="361"/>
    </row>
    <row r="892" spans="1:14">
      <c r="A892" s="360"/>
      <c r="B892" s="165"/>
      <c r="C892" s="165"/>
      <c r="D892" s="165"/>
      <c r="E892" s="165"/>
      <c r="F892" s="165"/>
      <c r="G892" s="361"/>
      <c r="H892" s="361"/>
      <c r="I892" s="361"/>
      <c r="J892" s="361"/>
      <c r="K892" s="361"/>
      <c r="L892" s="361"/>
      <c r="M892" s="361"/>
      <c r="N892" s="361"/>
    </row>
    <row r="893" spans="1:14">
      <c r="A893" s="360"/>
      <c r="B893" s="165"/>
      <c r="C893" s="165"/>
      <c r="D893" s="165"/>
      <c r="E893" s="165"/>
      <c r="F893" s="165"/>
      <c r="G893" s="361"/>
      <c r="H893" s="361"/>
      <c r="I893" s="361"/>
      <c r="J893" s="361"/>
      <c r="K893" s="361"/>
      <c r="L893" s="361"/>
      <c r="M893" s="361"/>
      <c r="N893" s="361"/>
    </row>
    <row r="894" spans="1:14">
      <c r="A894" s="360"/>
      <c r="B894" s="165"/>
      <c r="C894" s="165"/>
      <c r="D894" s="165"/>
      <c r="E894" s="165"/>
      <c r="F894" s="165"/>
      <c r="G894" s="361"/>
      <c r="H894" s="361"/>
      <c r="I894" s="361"/>
      <c r="J894" s="361"/>
      <c r="K894" s="361"/>
      <c r="L894" s="361"/>
      <c r="M894" s="361"/>
      <c r="N894" s="361"/>
    </row>
    <row r="895" spans="1:14">
      <c r="A895" s="360"/>
      <c r="B895" s="165"/>
      <c r="C895" s="165"/>
      <c r="D895" s="165"/>
      <c r="E895" s="165"/>
      <c r="F895" s="165"/>
      <c r="G895" s="361"/>
      <c r="H895" s="361"/>
      <c r="I895" s="361"/>
      <c r="J895" s="361"/>
      <c r="K895" s="361"/>
      <c r="L895" s="361"/>
      <c r="M895" s="361"/>
      <c r="N895" s="361"/>
    </row>
    <row r="896" spans="1:14">
      <c r="A896" s="360"/>
      <c r="B896" s="165"/>
      <c r="C896" s="165"/>
      <c r="D896" s="165"/>
      <c r="E896" s="165"/>
      <c r="F896" s="165"/>
      <c r="G896" s="361"/>
      <c r="H896" s="361"/>
      <c r="I896" s="361"/>
      <c r="J896" s="361"/>
      <c r="K896" s="361"/>
      <c r="L896" s="361"/>
      <c r="M896" s="361"/>
      <c r="N896" s="361"/>
    </row>
    <row r="897" spans="1:14">
      <c r="A897" s="360"/>
      <c r="B897" s="165"/>
      <c r="C897" s="165"/>
      <c r="D897" s="165"/>
      <c r="E897" s="165"/>
      <c r="F897" s="165"/>
      <c r="G897" s="361"/>
      <c r="H897" s="361"/>
      <c r="I897" s="361"/>
      <c r="J897" s="361"/>
      <c r="K897" s="361"/>
      <c r="L897" s="361"/>
      <c r="M897" s="361"/>
      <c r="N897" s="361"/>
    </row>
    <row r="898" spans="1:14">
      <c r="A898" s="360"/>
      <c r="B898" s="165"/>
      <c r="C898" s="165"/>
      <c r="D898" s="165"/>
      <c r="E898" s="165"/>
      <c r="F898" s="165"/>
      <c r="G898" s="361"/>
      <c r="H898" s="361"/>
      <c r="I898" s="361"/>
      <c r="J898" s="361"/>
      <c r="K898" s="361"/>
      <c r="L898" s="361"/>
      <c r="M898" s="361"/>
      <c r="N898" s="361"/>
    </row>
    <row r="899" spans="1:14">
      <c r="A899" s="360"/>
      <c r="B899" s="165"/>
      <c r="C899" s="165"/>
      <c r="D899" s="165"/>
      <c r="E899" s="165"/>
      <c r="F899" s="165"/>
      <c r="G899" s="361"/>
      <c r="H899" s="361"/>
      <c r="I899" s="361"/>
      <c r="J899" s="361"/>
      <c r="K899" s="361"/>
      <c r="L899" s="361"/>
      <c r="M899" s="361"/>
      <c r="N899" s="361"/>
    </row>
    <row r="900" spans="1:14">
      <c r="A900" s="360"/>
      <c r="B900" s="165"/>
      <c r="C900" s="165"/>
      <c r="D900" s="165"/>
      <c r="E900" s="165"/>
      <c r="F900" s="165"/>
      <c r="G900" s="361"/>
      <c r="H900" s="361"/>
      <c r="I900" s="361"/>
      <c r="J900" s="361"/>
      <c r="K900" s="361"/>
      <c r="L900" s="361"/>
      <c r="M900" s="361"/>
      <c r="N900" s="361"/>
    </row>
    <row r="901" spans="1:14">
      <c r="A901" s="360"/>
      <c r="B901" s="165"/>
      <c r="C901" s="165"/>
      <c r="D901" s="165"/>
      <c r="E901" s="165"/>
      <c r="F901" s="165"/>
      <c r="G901" s="361"/>
      <c r="H901" s="361"/>
      <c r="I901" s="361"/>
      <c r="J901" s="361"/>
      <c r="K901" s="361"/>
      <c r="L901" s="361"/>
      <c r="M901" s="361"/>
      <c r="N901" s="361"/>
    </row>
    <row r="902" spans="1:14">
      <c r="A902" s="360"/>
      <c r="B902" s="165"/>
      <c r="C902" s="165"/>
      <c r="D902" s="165"/>
      <c r="E902" s="165"/>
      <c r="F902" s="165"/>
      <c r="G902" s="361"/>
      <c r="H902" s="361"/>
      <c r="I902" s="361"/>
      <c r="J902" s="361"/>
      <c r="K902" s="361"/>
      <c r="L902" s="361"/>
      <c r="M902" s="361"/>
      <c r="N902" s="361"/>
    </row>
    <row r="903" spans="1:14">
      <c r="A903" s="360"/>
      <c r="B903" s="165"/>
      <c r="C903" s="165"/>
      <c r="D903" s="165"/>
      <c r="E903" s="165"/>
      <c r="F903" s="165"/>
      <c r="G903" s="361"/>
      <c r="H903" s="361"/>
      <c r="I903" s="361"/>
      <c r="J903" s="361"/>
      <c r="K903" s="361"/>
      <c r="L903" s="361"/>
      <c r="M903" s="361"/>
      <c r="N903" s="361"/>
    </row>
    <row r="904" spans="1:14">
      <c r="A904" s="360"/>
      <c r="B904" s="165"/>
      <c r="C904" s="165"/>
      <c r="D904" s="165"/>
      <c r="E904" s="165"/>
      <c r="F904" s="165"/>
      <c r="G904" s="361"/>
      <c r="H904" s="361"/>
      <c r="I904" s="361"/>
      <c r="J904" s="361"/>
      <c r="K904" s="361"/>
      <c r="L904" s="361"/>
      <c r="M904" s="361"/>
      <c r="N904" s="361"/>
    </row>
    <row r="905" spans="1:14">
      <c r="A905" s="360"/>
      <c r="B905" s="165"/>
      <c r="C905" s="165"/>
      <c r="D905" s="165"/>
      <c r="E905" s="165"/>
      <c r="F905" s="165"/>
      <c r="G905" s="361"/>
      <c r="H905" s="361"/>
      <c r="I905" s="361"/>
      <c r="J905" s="361"/>
      <c r="K905" s="361"/>
      <c r="L905" s="361"/>
      <c r="M905" s="361"/>
      <c r="N905" s="361"/>
    </row>
    <row r="906" spans="1:14">
      <c r="A906" s="360"/>
      <c r="B906" s="165"/>
      <c r="C906" s="165"/>
      <c r="D906" s="165"/>
      <c r="E906" s="165"/>
      <c r="F906" s="165"/>
      <c r="G906" s="361"/>
      <c r="H906" s="361"/>
      <c r="I906" s="361"/>
      <c r="J906" s="361"/>
      <c r="K906" s="361"/>
      <c r="L906" s="361"/>
      <c r="M906" s="361"/>
      <c r="N906" s="361"/>
    </row>
    <row r="907" spans="1:14">
      <c r="A907" s="360"/>
      <c r="B907" s="165"/>
      <c r="C907" s="165"/>
      <c r="D907" s="165"/>
      <c r="E907" s="165"/>
      <c r="F907" s="165"/>
      <c r="G907" s="361"/>
      <c r="H907" s="361"/>
      <c r="I907" s="361"/>
      <c r="J907" s="361"/>
      <c r="K907" s="361"/>
      <c r="L907" s="361"/>
      <c r="M907" s="361"/>
      <c r="N907" s="361"/>
    </row>
    <row r="908" spans="1:14">
      <c r="A908" s="360"/>
      <c r="B908" s="165"/>
      <c r="C908" s="165"/>
      <c r="D908" s="165"/>
      <c r="E908" s="165"/>
      <c r="F908" s="165"/>
      <c r="G908" s="361"/>
      <c r="H908" s="361"/>
      <c r="I908" s="361"/>
      <c r="J908" s="361"/>
      <c r="K908" s="361"/>
      <c r="L908" s="361"/>
      <c r="M908" s="361"/>
      <c r="N908" s="361"/>
    </row>
    <row r="909" spans="1:14">
      <c r="A909" s="360"/>
      <c r="B909" s="165"/>
      <c r="C909" s="165"/>
      <c r="D909" s="165"/>
      <c r="E909" s="165"/>
      <c r="F909" s="165"/>
      <c r="G909" s="361"/>
      <c r="H909" s="361"/>
      <c r="I909" s="361"/>
      <c r="J909" s="361"/>
      <c r="K909" s="361"/>
      <c r="L909" s="361"/>
      <c r="M909" s="361"/>
      <c r="N909" s="361"/>
    </row>
    <row r="910" spans="1:14">
      <c r="A910" s="360"/>
      <c r="B910" s="165"/>
      <c r="C910" s="165"/>
      <c r="D910" s="165"/>
      <c r="E910" s="165"/>
      <c r="F910" s="165"/>
      <c r="G910" s="361"/>
      <c r="H910" s="361"/>
      <c r="I910" s="361"/>
      <c r="J910" s="361"/>
      <c r="K910" s="361"/>
      <c r="L910" s="361"/>
      <c r="M910" s="361"/>
      <c r="N910" s="361"/>
    </row>
    <row r="911" spans="1:14">
      <c r="A911" s="360"/>
      <c r="B911" s="165"/>
      <c r="C911" s="165"/>
      <c r="D911" s="165"/>
      <c r="E911" s="165"/>
      <c r="F911" s="165"/>
      <c r="G911" s="361"/>
      <c r="H911" s="361"/>
      <c r="I911" s="361"/>
      <c r="J911" s="361"/>
      <c r="K911" s="361"/>
      <c r="L911" s="361"/>
      <c r="M911" s="361"/>
      <c r="N911" s="361"/>
    </row>
    <row r="912" spans="1:14">
      <c r="A912" s="360"/>
      <c r="B912" s="165"/>
      <c r="C912" s="165"/>
      <c r="D912" s="165"/>
      <c r="E912" s="165"/>
      <c r="F912" s="165"/>
      <c r="G912" s="361"/>
      <c r="H912" s="361"/>
      <c r="I912" s="361"/>
      <c r="J912" s="361"/>
      <c r="K912" s="361"/>
      <c r="L912" s="361"/>
      <c r="M912" s="361"/>
      <c r="N912" s="361"/>
    </row>
    <row r="913" spans="1:14">
      <c r="A913" s="360"/>
      <c r="B913" s="165"/>
      <c r="C913" s="165"/>
      <c r="D913" s="165"/>
      <c r="E913" s="165"/>
      <c r="F913" s="165"/>
      <c r="G913" s="361"/>
      <c r="H913" s="361"/>
      <c r="I913" s="361"/>
      <c r="J913" s="361"/>
      <c r="K913" s="361"/>
      <c r="L913" s="361"/>
      <c r="M913" s="361"/>
      <c r="N913" s="361"/>
    </row>
    <row r="914" spans="1:14">
      <c r="A914" s="360"/>
      <c r="B914" s="165"/>
      <c r="C914" s="165"/>
      <c r="D914" s="165"/>
      <c r="E914" s="165"/>
      <c r="F914" s="165"/>
      <c r="G914" s="361"/>
      <c r="H914" s="361"/>
      <c r="I914" s="361"/>
      <c r="J914" s="361"/>
      <c r="K914" s="361"/>
      <c r="L914" s="361"/>
      <c r="M914" s="361"/>
      <c r="N914" s="361"/>
    </row>
    <row r="915" spans="1:14">
      <c r="A915" s="360"/>
      <c r="B915" s="165"/>
      <c r="C915" s="165"/>
      <c r="D915" s="165"/>
      <c r="E915" s="165"/>
      <c r="F915" s="165"/>
      <c r="G915" s="361"/>
      <c r="H915" s="361"/>
      <c r="I915" s="361"/>
      <c r="J915" s="361"/>
      <c r="K915" s="361"/>
      <c r="L915" s="361"/>
      <c r="M915" s="361"/>
      <c r="N915" s="361"/>
    </row>
    <row r="916" spans="1:14">
      <c r="A916" s="360"/>
      <c r="B916" s="165"/>
      <c r="C916" s="165"/>
      <c r="D916" s="165"/>
      <c r="E916" s="165"/>
      <c r="F916" s="165"/>
      <c r="G916" s="361"/>
      <c r="H916" s="361"/>
      <c r="I916" s="361"/>
      <c r="J916" s="361"/>
      <c r="K916" s="361"/>
      <c r="L916" s="361"/>
      <c r="M916" s="361"/>
      <c r="N916" s="361"/>
    </row>
    <row r="917" spans="1:14">
      <c r="A917" s="360"/>
      <c r="B917" s="165"/>
      <c r="C917" s="165"/>
      <c r="D917" s="165"/>
      <c r="E917" s="165"/>
      <c r="F917" s="165"/>
      <c r="G917" s="361"/>
      <c r="H917" s="361"/>
      <c r="I917" s="361"/>
      <c r="J917" s="361"/>
      <c r="K917" s="361"/>
      <c r="L917" s="361"/>
      <c r="M917" s="361"/>
      <c r="N917" s="361"/>
    </row>
    <row r="918" spans="1:14">
      <c r="A918" s="360"/>
      <c r="B918" s="165"/>
      <c r="C918" s="165"/>
      <c r="D918" s="165"/>
      <c r="E918" s="165"/>
      <c r="F918" s="165"/>
      <c r="G918" s="361"/>
      <c r="H918" s="361"/>
      <c r="I918" s="361"/>
      <c r="J918" s="361"/>
      <c r="K918" s="361"/>
      <c r="L918" s="361"/>
      <c r="M918" s="361"/>
      <c r="N918" s="361"/>
    </row>
    <row r="919" spans="1:14">
      <c r="A919" s="360"/>
      <c r="B919" s="165"/>
      <c r="C919" s="165"/>
      <c r="D919" s="165"/>
      <c r="E919" s="165"/>
      <c r="F919" s="165"/>
      <c r="G919" s="361"/>
      <c r="H919" s="361"/>
      <c r="I919" s="361"/>
      <c r="J919" s="361"/>
      <c r="K919" s="361"/>
      <c r="L919" s="361"/>
      <c r="M919" s="361"/>
      <c r="N919" s="361"/>
    </row>
    <row r="920" spans="1:14">
      <c r="A920" s="360"/>
      <c r="B920" s="165"/>
      <c r="C920" s="165"/>
      <c r="D920" s="165"/>
      <c r="E920" s="165"/>
      <c r="F920" s="165"/>
      <c r="G920" s="361"/>
      <c r="H920" s="361"/>
      <c r="I920" s="361"/>
      <c r="J920" s="361"/>
      <c r="K920" s="361"/>
      <c r="L920" s="361"/>
      <c r="M920" s="361"/>
      <c r="N920" s="361"/>
    </row>
    <row r="921" spans="1:14">
      <c r="A921" s="360"/>
      <c r="B921" s="165"/>
      <c r="C921" s="165"/>
      <c r="D921" s="165"/>
      <c r="E921" s="165"/>
      <c r="F921" s="165"/>
      <c r="G921" s="361"/>
      <c r="H921" s="361"/>
      <c r="I921" s="361"/>
      <c r="J921" s="361"/>
      <c r="K921" s="361"/>
      <c r="L921" s="361"/>
      <c r="M921" s="361"/>
      <c r="N921" s="361"/>
    </row>
    <row r="922" spans="1:14">
      <c r="A922" s="360"/>
      <c r="B922" s="165"/>
      <c r="C922" s="165"/>
      <c r="D922" s="165"/>
      <c r="E922" s="165"/>
      <c r="F922" s="165"/>
      <c r="G922" s="361"/>
      <c r="H922" s="361"/>
      <c r="I922" s="361"/>
      <c r="J922" s="361"/>
      <c r="K922" s="361"/>
      <c r="L922" s="361"/>
      <c r="M922" s="361"/>
      <c r="N922" s="361"/>
    </row>
    <row r="923" spans="1:14">
      <c r="A923" s="360"/>
      <c r="B923" s="165"/>
      <c r="C923" s="165"/>
      <c r="D923" s="165"/>
      <c r="E923" s="165"/>
      <c r="F923" s="165"/>
      <c r="G923" s="361"/>
      <c r="H923" s="361"/>
      <c r="I923" s="361"/>
      <c r="J923" s="361"/>
      <c r="K923" s="361"/>
      <c r="L923" s="361"/>
      <c r="M923" s="361"/>
      <c r="N923" s="361"/>
    </row>
    <row r="924" spans="1:14">
      <c r="A924" s="360"/>
      <c r="B924" s="165"/>
      <c r="C924" s="165"/>
      <c r="D924" s="165"/>
      <c r="E924" s="165"/>
      <c r="F924" s="165"/>
      <c r="G924" s="361"/>
      <c r="H924" s="361"/>
      <c r="I924" s="361"/>
      <c r="J924" s="361"/>
      <c r="K924" s="361"/>
      <c r="L924" s="361"/>
      <c r="M924" s="361"/>
      <c r="N924" s="361"/>
    </row>
    <row r="925" spans="1:14">
      <c r="A925" s="360"/>
      <c r="B925" s="165"/>
      <c r="C925" s="165"/>
      <c r="D925" s="165"/>
      <c r="E925" s="165"/>
      <c r="F925" s="165"/>
      <c r="G925" s="361"/>
      <c r="H925" s="361"/>
      <c r="I925" s="361"/>
      <c r="J925" s="361"/>
      <c r="K925" s="361"/>
      <c r="L925" s="361"/>
      <c r="M925" s="361"/>
      <c r="N925" s="361"/>
    </row>
    <row r="926" spans="1:14">
      <c r="A926" s="360"/>
      <c r="B926" s="165"/>
      <c r="C926" s="165"/>
      <c r="D926" s="165"/>
      <c r="E926" s="165"/>
      <c r="F926" s="165"/>
      <c r="G926" s="361"/>
      <c r="H926" s="361"/>
      <c r="I926" s="361"/>
      <c r="J926" s="361"/>
      <c r="K926" s="361"/>
      <c r="L926" s="361"/>
      <c r="M926" s="361"/>
      <c r="N926" s="361"/>
    </row>
    <row r="927" spans="1:14">
      <c r="A927" s="360"/>
      <c r="B927" s="165"/>
      <c r="C927" s="165"/>
      <c r="D927" s="165"/>
      <c r="E927" s="165"/>
      <c r="F927" s="165"/>
      <c r="G927" s="361"/>
      <c r="H927" s="361"/>
      <c r="I927" s="361"/>
      <c r="J927" s="361"/>
      <c r="K927" s="361"/>
      <c r="L927" s="361"/>
      <c r="M927" s="361"/>
      <c r="N927" s="361"/>
    </row>
    <row r="928" spans="1:14">
      <c r="A928" s="360"/>
      <c r="B928" s="165"/>
      <c r="C928" s="165"/>
      <c r="D928" s="165"/>
      <c r="E928" s="165"/>
      <c r="F928" s="165"/>
      <c r="G928" s="361"/>
      <c r="H928" s="361"/>
      <c r="I928" s="361"/>
      <c r="J928" s="361"/>
      <c r="K928" s="361"/>
      <c r="L928" s="361"/>
      <c r="M928" s="361"/>
      <c r="N928" s="361"/>
    </row>
    <row r="929" spans="1:14">
      <c r="A929" s="360"/>
      <c r="B929" s="165"/>
      <c r="C929" s="165"/>
      <c r="D929" s="165"/>
      <c r="E929" s="165"/>
      <c r="F929" s="165"/>
      <c r="G929" s="361"/>
      <c r="H929" s="361"/>
      <c r="I929" s="361"/>
      <c r="J929" s="361"/>
      <c r="K929" s="361"/>
      <c r="L929" s="361"/>
      <c r="M929" s="361"/>
      <c r="N929" s="361"/>
    </row>
    <row r="930" spans="1:14">
      <c r="A930" s="360"/>
      <c r="B930" s="165"/>
      <c r="C930" s="165"/>
      <c r="D930" s="165"/>
      <c r="E930" s="165"/>
      <c r="F930" s="165"/>
      <c r="G930" s="361"/>
      <c r="H930" s="361"/>
      <c r="I930" s="361"/>
      <c r="J930" s="361"/>
      <c r="K930" s="361"/>
      <c r="L930" s="361"/>
      <c r="M930" s="361"/>
      <c r="N930" s="361"/>
    </row>
    <row r="931" spans="1:14">
      <c r="A931" s="360"/>
      <c r="B931" s="165"/>
      <c r="C931" s="165"/>
      <c r="D931" s="165"/>
      <c r="E931" s="165"/>
      <c r="F931" s="165"/>
      <c r="G931" s="361"/>
      <c r="H931" s="361"/>
      <c r="I931" s="361"/>
      <c r="J931" s="361"/>
      <c r="K931" s="361"/>
      <c r="L931" s="361"/>
      <c r="M931" s="361"/>
      <c r="N931" s="361"/>
    </row>
    <row r="932" spans="1:14">
      <c r="A932" s="360"/>
      <c r="B932" s="165"/>
      <c r="C932" s="165"/>
      <c r="D932" s="165"/>
      <c r="E932" s="165"/>
      <c r="F932" s="165"/>
      <c r="G932" s="361"/>
      <c r="H932" s="361"/>
      <c r="I932" s="361"/>
      <c r="J932" s="361"/>
      <c r="K932" s="361"/>
      <c r="L932" s="361"/>
      <c r="M932" s="361"/>
      <c r="N932" s="361"/>
    </row>
    <row r="933" spans="1:14">
      <c r="A933" s="360"/>
      <c r="B933" s="165"/>
      <c r="C933" s="165"/>
      <c r="D933" s="165"/>
      <c r="E933" s="165"/>
      <c r="F933" s="165"/>
      <c r="G933" s="361"/>
      <c r="H933" s="361"/>
      <c r="I933" s="361"/>
      <c r="J933" s="361"/>
      <c r="K933" s="361"/>
      <c r="L933" s="361"/>
      <c r="M933" s="361"/>
      <c r="N933" s="361"/>
    </row>
    <row r="934" spans="1:14">
      <c r="A934" s="360"/>
      <c r="B934" s="165"/>
      <c r="C934" s="165"/>
      <c r="D934" s="165"/>
      <c r="E934" s="165"/>
      <c r="F934" s="165"/>
      <c r="G934" s="361"/>
      <c r="H934" s="361"/>
      <c r="I934" s="361"/>
      <c r="J934" s="361"/>
      <c r="K934" s="361"/>
      <c r="L934" s="361"/>
      <c r="M934" s="361"/>
      <c r="N934" s="361"/>
    </row>
    <row r="935" spans="1:14">
      <c r="A935" s="360"/>
      <c r="B935" s="165"/>
      <c r="C935" s="165"/>
      <c r="D935" s="165"/>
      <c r="E935" s="165"/>
      <c r="F935" s="165"/>
      <c r="G935" s="361"/>
      <c r="H935" s="361"/>
      <c r="I935" s="361"/>
      <c r="J935" s="361"/>
      <c r="K935" s="361"/>
      <c r="L935" s="361"/>
      <c r="M935" s="361"/>
      <c r="N935" s="361"/>
    </row>
    <row r="936" spans="1:14">
      <c r="A936" s="360"/>
      <c r="B936" s="165"/>
      <c r="C936" s="165"/>
      <c r="D936" s="165"/>
      <c r="E936" s="165"/>
      <c r="F936" s="165"/>
      <c r="G936" s="361"/>
      <c r="H936" s="361"/>
      <c r="I936" s="361"/>
      <c r="J936" s="361"/>
      <c r="K936" s="361"/>
      <c r="L936" s="361"/>
      <c r="M936" s="361"/>
      <c r="N936" s="361"/>
    </row>
    <row r="937" spans="1:14">
      <c r="A937" s="360"/>
      <c r="B937" s="165"/>
      <c r="C937" s="165"/>
      <c r="D937" s="165"/>
      <c r="E937" s="165"/>
      <c r="F937" s="165"/>
      <c r="G937" s="361"/>
      <c r="H937" s="361"/>
      <c r="I937" s="361"/>
      <c r="J937" s="361"/>
      <c r="K937" s="361"/>
      <c r="L937" s="361"/>
      <c r="M937" s="361"/>
      <c r="N937" s="361"/>
    </row>
    <row r="938" spans="1:14">
      <c r="A938" s="360"/>
      <c r="B938" s="165"/>
      <c r="C938" s="165"/>
      <c r="D938" s="165"/>
      <c r="E938" s="165"/>
      <c r="F938" s="165"/>
      <c r="G938" s="361"/>
      <c r="H938" s="361"/>
      <c r="I938" s="361"/>
      <c r="J938" s="361"/>
      <c r="K938" s="361"/>
      <c r="L938" s="361"/>
      <c r="M938" s="361"/>
      <c r="N938" s="361"/>
    </row>
    <row r="939" spans="1:14">
      <c r="A939" s="360"/>
      <c r="B939" s="165"/>
      <c r="C939" s="165"/>
      <c r="D939" s="165"/>
      <c r="E939" s="165"/>
      <c r="F939" s="165"/>
      <c r="G939" s="361"/>
      <c r="H939" s="361"/>
      <c r="I939" s="361"/>
      <c r="J939" s="361"/>
      <c r="K939" s="361"/>
      <c r="L939" s="361"/>
      <c r="M939" s="361"/>
      <c r="N939" s="361"/>
    </row>
    <row r="940" spans="1:14">
      <c r="A940" s="360"/>
      <c r="B940" s="165"/>
      <c r="C940" s="165"/>
      <c r="D940" s="165"/>
      <c r="E940" s="165"/>
      <c r="F940" s="165"/>
      <c r="G940" s="361"/>
      <c r="H940" s="361"/>
      <c r="I940" s="361"/>
      <c r="J940" s="361"/>
      <c r="K940" s="361"/>
      <c r="L940" s="361"/>
      <c r="M940" s="361"/>
      <c r="N940" s="361"/>
    </row>
    <row r="941" spans="1:14">
      <c r="A941" s="360"/>
      <c r="B941" s="165"/>
      <c r="C941" s="165"/>
      <c r="D941" s="165"/>
      <c r="E941" s="165"/>
      <c r="F941" s="165"/>
      <c r="G941" s="361"/>
      <c r="H941" s="361"/>
      <c r="I941" s="361"/>
      <c r="J941" s="361"/>
      <c r="K941" s="361"/>
      <c r="L941" s="361"/>
      <c r="M941" s="361"/>
      <c r="N941" s="361"/>
    </row>
    <row r="942" spans="1:14">
      <c r="A942" s="360"/>
      <c r="B942" s="165"/>
      <c r="C942" s="165"/>
      <c r="D942" s="165"/>
      <c r="E942" s="165"/>
      <c r="F942" s="165"/>
      <c r="G942" s="361"/>
      <c r="H942" s="361"/>
      <c r="I942" s="361"/>
      <c r="J942" s="361"/>
      <c r="K942" s="361"/>
      <c r="L942" s="361"/>
      <c r="M942" s="361"/>
      <c r="N942" s="361"/>
    </row>
    <row r="943" spans="1:14">
      <c r="A943" s="360"/>
      <c r="B943" s="165"/>
      <c r="C943" s="165"/>
      <c r="D943" s="165"/>
      <c r="E943" s="165"/>
      <c r="F943" s="165"/>
      <c r="G943" s="361"/>
      <c r="H943" s="361"/>
      <c r="I943" s="361"/>
      <c r="J943" s="361"/>
      <c r="K943" s="361"/>
      <c r="L943" s="361"/>
      <c r="M943" s="361"/>
      <c r="N943" s="361"/>
    </row>
    <row r="944" spans="1:14">
      <c r="A944" s="360"/>
      <c r="B944" s="165"/>
      <c r="C944" s="165"/>
      <c r="D944" s="165"/>
      <c r="E944" s="165"/>
      <c r="F944" s="165"/>
      <c r="G944" s="361"/>
      <c r="H944" s="361"/>
      <c r="I944" s="361"/>
      <c r="J944" s="361"/>
      <c r="K944" s="361"/>
      <c r="L944" s="361"/>
      <c r="M944" s="361"/>
      <c r="N944" s="361"/>
    </row>
    <row r="945" spans="1:14">
      <c r="A945" s="360"/>
      <c r="B945" s="165"/>
      <c r="C945" s="165"/>
      <c r="D945" s="165"/>
      <c r="E945" s="165"/>
      <c r="F945" s="165"/>
      <c r="G945" s="361"/>
      <c r="H945" s="361"/>
      <c r="I945" s="361"/>
      <c r="J945" s="361"/>
      <c r="K945" s="361"/>
      <c r="L945" s="361"/>
      <c r="M945" s="361"/>
      <c r="N945" s="361"/>
    </row>
    <row r="946" spans="1:14">
      <c r="A946" s="360"/>
      <c r="B946" s="165"/>
      <c r="C946" s="165"/>
      <c r="D946" s="165"/>
      <c r="E946" s="165"/>
      <c r="F946" s="165"/>
      <c r="G946" s="361"/>
      <c r="H946" s="361"/>
      <c r="I946" s="361"/>
      <c r="J946" s="361"/>
      <c r="K946" s="361"/>
      <c r="L946" s="361"/>
      <c r="M946" s="361"/>
      <c r="N946" s="361"/>
    </row>
    <row r="947" spans="1:14">
      <c r="A947" s="360"/>
      <c r="B947" s="165"/>
      <c r="C947" s="165"/>
      <c r="D947" s="165"/>
      <c r="E947" s="165"/>
      <c r="F947" s="165"/>
      <c r="G947" s="361"/>
      <c r="H947" s="361"/>
      <c r="I947" s="361"/>
      <c r="J947" s="361"/>
      <c r="K947" s="361"/>
      <c r="L947" s="361"/>
      <c r="M947" s="361"/>
      <c r="N947" s="361"/>
    </row>
    <row r="948" spans="1:14">
      <c r="A948" s="360"/>
      <c r="B948" s="165"/>
      <c r="C948" s="165"/>
      <c r="D948" s="165"/>
      <c r="E948" s="165"/>
      <c r="F948" s="165"/>
      <c r="G948" s="361"/>
      <c r="H948" s="361"/>
      <c r="I948" s="361"/>
      <c r="J948" s="361"/>
      <c r="K948" s="361"/>
      <c r="L948" s="361"/>
      <c r="M948" s="361"/>
      <c r="N948" s="361"/>
    </row>
    <row r="949" spans="1:14">
      <c r="A949" s="360"/>
      <c r="B949" s="165"/>
      <c r="C949" s="165"/>
      <c r="D949" s="165"/>
      <c r="E949" s="165"/>
      <c r="F949" s="165"/>
      <c r="G949" s="361"/>
      <c r="H949" s="361"/>
      <c r="I949" s="361"/>
      <c r="J949" s="361"/>
      <c r="K949" s="361"/>
      <c r="L949" s="361"/>
      <c r="M949" s="361"/>
      <c r="N949" s="361"/>
    </row>
    <row r="950" spans="1:14">
      <c r="A950" s="360"/>
      <c r="B950" s="165"/>
      <c r="C950" s="165"/>
      <c r="D950" s="165"/>
      <c r="E950" s="165"/>
      <c r="F950" s="165"/>
      <c r="G950" s="361"/>
      <c r="H950" s="361"/>
      <c r="I950" s="361"/>
      <c r="J950" s="361"/>
      <c r="K950" s="361"/>
      <c r="L950" s="361"/>
      <c r="M950" s="361"/>
      <c r="N950" s="361"/>
    </row>
    <row r="951" spans="1:14">
      <c r="A951" s="360"/>
      <c r="B951" s="165"/>
      <c r="C951" s="165"/>
      <c r="D951" s="165"/>
      <c r="E951" s="165"/>
      <c r="F951" s="165"/>
      <c r="G951" s="361"/>
      <c r="H951" s="361"/>
      <c r="I951" s="361"/>
      <c r="J951" s="361"/>
      <c r="K951" s="361"/>
      <c r="L951" s="361"/>
      <c r="M951" s="361"/>
      <c r="N951" s="361"/>
    </row>
    <row r="952" spans="1:14">
      <c r="A952" s="360"/>
      <c r="B952" s="165"/>
      <c r="C952" s="165"/>
      <c r="D952" s="165"/>
      <c r="E952" s="165"/>
      <c r="F952" s="165"/>
      <c r="G952" s="361"/>
      <c r="H952" s="361"/>
      <c r="I952" s="361"/>
      <c r="J952" s="361"/>
      <c r="K952" s="361"/>
      <c r="L952" s="361"/>
      <c r="M952" s="361"/>
      <c r="N952" s="361"/>
    </row>
    <row r="953" spans="1:14">
      <c r="A953" s="360"/>
      <c r="B953" s="165"/>
      <c r="C953" s="165"/>
      <c r="D953" s="165"/>
      <c r="E953" s="165"/>
      <c r="F953" s="165"/>
      <c r="G953" s="361"/>
      <c r="H953" s="361"/>
      <c r="I953" s="361"/>
      <c r="J953" s="361"/>
      <c r="K953" s="361"/>
      <c r="L953" s="361"/>
      <c r="M953" s="361"/>
      <c r="N953" s="361"/>
    </row>
    <row r="954" spans="1:14">
      <c r="A954" s="360"/>
      <c r="B954" s="165"/>
      <c r="C954" s="165"/>
      <c r="D954" s="165"/>
      <c r="E954" s="165"/>
      <c r="F954" s="165"/>
      <c r="G954" s="361"/>
      <c r="H954" s="361"/>
      <c r="I954" s="361"/>
      <c r="J954" s="361"/>
      <c r="K954" s="361"/>
      <c r="L954" s="361"/>
      <c r="M954" s="361"/>
      <c r="N954" s="361"/>
    </row>
    <row r="955" spans="1:14">
      <c r="A955" s="360"/>
      <c r="B955" s="165"/>
      <c r="C955" s="165"/>
      <c r="D955" s="165"/>
      <c r="E955" s="165"/>
      <c r="F955" s="165"/>
      <c r="G955" s="361"/>
      <c r="H955" s="361"/>
      <c r="I955" s="361"/>
      <c r="J955" s="361"/>
      <c r="K955" s="361"/>
      <c r="L955" s="361"/>
      <c r="M955" s="361"/>
      <c r="N955" s="361"/>
    </row>
    <row r="956" spans="1:14">
      <c r="A956" s="360"/>
      <c r="B956" s="165"/>
      <c r="C956" s="165"/>
      <c r="D956" s="165"/>
      <c r="E956" s="165"/>
      <c r="F956" s="165"/>
      <c r="G956" s="361"/>
      <c r="H956" s="361"/>
      <c r="I956" s="361"/>
      <c r="J956" s="361"/>
      <c r="K956" s="361"/>
      <c r="L956" s="361"/>
      <c r="M956" s="361"/>
      <c r="N956" s="361"/>
    </row>
    <row r="957" spans="1:14">
      <c r="A957" s="360"/>
      <c r="B957" s="165"/>
      <c r="C957" s="165"/>
      <c r="D957" s="165"/>
      <c r="E957" s="165"/>
      <c r="F957" s="165"/>
      <c r="G957" s="361"/>
      <c r="H957" s="361"/>
      <c r="I957" s="361"/>
      <c r="J957" s="361"/>
      <c r="K957" s="361"/>
      <c r="L957" s="361"/>
      <c r="M957" s="361"/>
      <c r="N957" s="361"/>
    </row>
    <row r="958" spans="1:14">
      <c r="A958" s="360"/>
      <c r="B958" s="165"/>
      <c r="C958" s="165"/>
      <c r="D958" s="165"/>
      <c r="E958" s="165"/>
      <c r="F958" s="165"/>
      <c r="G958" s="361"/>
      <c r="H958" s="361"/>
      <c r="I958" s="361"/>
      <c r="J958" s="361"/>
      <c r="K958" s="361"/>
      <c r="L958" s="361"/>
      <c r="M958" s="361"/>
      <c r="N958" s="361"/>
    </row>
    <row r="959" spans="1:14">
      <c r="A959" s="360"/>
      <c r="B959" s="165"/>
      <c r="C959" s="165"/>
      <c r="D959" s="165"/>
      <c r="E959" s="165"/>
      <c r="F959" s="165"/>
      <c r="G959" s="361"/>
      <c r="H959" s="361"/>
      <c r="I959" s="361"/>
      <c r="J959" s="361"/>
      <c r="K959" s="361"/>
      <c r="L959" s="361"/>
      <c r="M959" s="361"/>
      <c r="N959" s="361"/>
    </row>
    <row r="960" spans="1:14">
      <c r="A960" s="360"/>
      <c r="B960" s="165"/>
      <c r="C960" s="165"/>
      <c r="D960" s="165"/>
      <c r="E960" s="165"/>
      <c r="F960" s="165"/>
      <c r="G960" s="361"/>
      <c r="H960" s="361"/>
      <c r="I960" s="361"/>
      <c r="J960" s="361"/>
      <c r="K960" s="361"/>
      <c r="L960" s="361"/>
      <c r="M960" s="361"/>
      <c r="N960" s="361"/>
    </row>
    <row r="961" spans="1:14">
      <c r="A961" s="360"/>
      <c r="B961" s="165"/>
      <c r="C961" s="165"/>
      <c r="D961" s="165"/>
      <c r="E961" s="165"/>
      <c r="F961" s="165"/>
      <c r="G961" s="361"/>
      <c r="H961" s="361"/>
      <c r="I961" s="361"/>
      <c r="J961" s="361"/>
      <c r="K961" s="361"/>
      <c r="L961" s="361"/>
      <c r="M961" s="361"/>
      <c r="N961" s="361"/>
    </row>
    <row r="962" spans="1:14">
      <c r="A962" s="360"/>
      <c r="B962" s="165"/>
      <c r="C962" s="165"/>
      <c r="D962" s="165"/>
      <c r="E962" s="165"/>
      <c r="F962" s="165"/>
      <c r="G962" s="361"/>
      <c r="H962" s="361"/>
      <c r="I962" s="361"/>
      <c r="J962" s="361"/>
      <c r="K962" s="361"/>
      <c r="L962" s="361"/>
      <c r="M962" s="361"/>
      <c r="N962" s="361"/>
    </row>
    <row r="963" spans="1:14">
      <c r="A963" s="360"/>
      <c r="B963" s="165"/>
      <c r="C963" s="165"/>
      <c r="D963" s="165"/>
      <c r="E963" s="165"/>
      <c r="F963" s="165"/>
      <c r="G963" s="361"/>
      <c r="H963" s="361"/>
      <c r="I963" s="361"/>
      <c r="J963" s="361"/>
      <c r="K963" s="361"/>
      <c r="L963" s="361"/>
      <c r="M963" s="361"/>
      <c r="N963" s="361"/>
    </row>
    <row r="964" spans="1:14">
      <c r="A964" s="360"/>
      <c r="B964" s="165"/>
      <c r="C964" s="165"/>
      <c r="D964" s="165"/>
      <c r="E964" s="165"/>
      <c r="F964" s="165"/>
      <c r="G964" s="361"/>
      <c r="H964" s="361"/>
      <c r="I964" s="361"/>
      <c r="J964" s="361"/>
      <c r="K964" s="361"/>
      <c r="L964" s="361"/>
      <c r="M964" s="361"/>
      <c r="N964" s="361"/>
    </row>
    <row r="965" spans="1:14">
      <c r="A965" s="360"/>
      <c r="B965" s="165"/>
      <c r="C965" s="165"/>
      <c r="D965" s="165"/>
      <c r="E965" s="165"/>
      <c r="F965" s="165"/>
      <c r="G965" s="361"/>
      <c r="H965" s="361"/>
      <c r="I965" s="361"/>
      <c r="J965" s="361"/>
      <c r="K965" s="361"/>
      <c r="L965" s="361"/>
      <c r="M965" s="361"/>
      <c r="N965" s="361"/>
    </row>
    <row r="966" spans="1:14">
      <c r="A966" s="360"/>
      <c r="B966" s="165"/>
      <c r="C966" s="165"/>
      <c r="D966" s="165"/>
      <c r="E966" s="165"/>
      <c r="F966" s="165"/>
      <c r="G966" s="361"/>
      <c r="H966" s="361"/>
      <c r="I966" s="361"/>
      <c r="J966" s="361"/>
      <c r="K966" s="361"/>
      <c r="L966" s="361"/>
      <c r="M966" s="361"/>
      <c r="N966" s="361"/>
    </row>
    <row r="967" spans="1:14">
      <c r="A967" s="360"/>
      <c r="B967" s="165"/>
      <c r="C967" s="165"/>
      <c r="D967" s="165"/>
      <c r="E967" s="165"/>
      <c r="F967" s="165"/>
      <c r="G967" s="361"/>
      <c r="H967" s="361"/>
      <c r="I967" s="361"/>
      <c r="J967" s="361"/>
      <c r="K967" s="361"/>
      <c r="L967" s="361"/>
      <c r="M967" s="361"/>
      <c r="N967" s="361"/>
    </row>
    <row r="968" spans="1:14">
      <c r="A968" s="360"/>
      <c r="B968" s="165"/>
      <c r="C968" s="165"/>
      <c r="D968" s="165"/>
      <c r="E968" s="165"/>
      <c r="F968" s="165"/>
      <c r="G968" s="361"/>
      <c r="H968" s="361"/>
      <c r="I968" s="361"/>
      <c r="J968" s="361"/>
      <c r="K968" s="361"/>
      <c r="L968" s="361"/>
      <c r="M968" s="361"/>
      <c r="N968" s="361"/>
    </row>
    <row r="969" spans="1:14">
      <c r="A969" s="360"/>
      <c r="B969" s="165"/>
      <c r="C969" s="165"/>
      <c r="D969" s="165"/>
      <c r="E969" s="165"/>
      <c r="F969" s="165"/>
      <c r="G969" s="361"/>
      <c r="H969" s="361"/>
      <c r="I969" s="361"/>
      <c r="J969" s="361"/>
      <c r="K969" s="361"/>
      <c r="L969" s="361"/>
      <c r="M969" s="361"/>
      <c r="N969" s="361"/>
    </row>
    <row r="970" spans="1:14">
      <c r="A970" s="360"/>
      <c r="B970" s="165"/>
      <c r="C970" s="165"/>
      <c r="D970" s="165"/>
      <c r="E970" s="165"/>
      <c r="F970" s="165"/>
      <c r="G970" s="361"/>
      <c r="H970" s="361"/>
      <c r="I970" s="361"/>
      <c r="J970" s="361"/>
      <c r="K970" s="361"/>
      <c r="L970" s="361"/>
      <c r="M970" s="361"/>
      <c r="N970" s="361"/>
    </row>
    <row r="971" spans="1:14">
      <c r="A971" s="360"/>
      <c r="B971" s="165"/>
      <c r="C971" s="165"/>
      <c r="D971" s="165"/>
      <c r="E971" s="165"/>
      <c r="F971" s="165"/>
      <c r="G971" s="361"/>
      <c r="H971" s="361"/>
      <c r="I971" s="361"/>
      <c r="J971" s="361"/>
      <c r="K971" s="361"/>
      <c r="L971" s="361"/>
      <c r="M971" s="361"/>
      <c r="N971" s="361"/>
    </row>
    <row r="972" spans="1:14">
      <c r="A972" s="360"/>
      <c r="B972" s="165"/>
      <c r="C972" s="165"/>
      <c r="D972" s="165"/>
      <c r="E972" s="165"/>
      <c r="F972" s="165"/>
      <c r="G972" s="361"/>
      <c r="H972" s="361"/>
      <c r="I972" s="361"/>
      <c r="J972" s="361"/>
      <c r="K972" s="361"/>
      <c r="L972" s="361"/>
      <c r="M972" s="361"/>
      <c r="N972" s="361"/>
    </row>
    <row r="973" spans="1:14">
      <c r="A973" s="360"/>
      <c r="B973" s="165"/>
      <c r="C973" s="165"/>
      <c r="D973" s="165"/>
      <c r="E973" s="165"/>
      <c r="F973" s="165"/>
      <c r="G973" s="361"/>
      <c r="H973" s="361"/>
      <c r="I973" s="361"/>
      <c r="J973" s="361"/>
      <c r="K973" s="361"/>
      <c r="L973" s="361"/>
      <c r="M973" s="361"/>
      <c r="N973" s="361"/>
    </row>
    <row r="974" spans="1:14">
      <c r="A974" s="360"/>
      <c r="B974" s="165"/>
      <c r="C974" s="165"/>
      <c r="D974" s="165"/>
      <c r="E974" s="165"/>
      <c r="F974" s="165"/>
      <c r="G974" s="361"/>
      <c r="H974" s="361"/>
      <c r="I974" s="361"/>
      <c r="J974" s="361"/>
      <c r="K974" s="361"/>
      <c r="L974" s="361"/>
      <c r="M974" s="361"/>
      <c r="N974" s="361"/>
    </row>
    <row r="975" spans="1:14">
      <c r="A975" s="360"/>
      <c r="B975" s="165"/>
      <c r="C975" s="165"/>
      <c r="D975" s="165"/>
      <c r="E975" s="165"/>
      <c r="F975" s="165"/>
      <c r="G975" s="361"/>
      <c r="H975" s="361"/>
      <c r="I975" s="361"/>
      <c r="J975" s="361"/>
      <c r="K975" s="361"/>
      <c r="L975" s="361"/>
      <c r="M975" s="361"/>
      <c r="N975" s="361"/>
    </row>
    <row r="976" spans="1:14">
      <c r="A976" s="360"/>
      <c r="B976" s="165"/>
      <c r="C976" s="165"/>
      <c r="D976" s="165"/>
      <c r="E976" s="165"/>
      <c r="F976" s="165"/>
      <c r="G976" s="361"/>
      <c r="H976" s="361"/>
      <c r="I976" s="361"/>
      <c r="J976" s="361"/>
      <c r="K976" s="361"/>
      <c r="L976" s="361"/>
      <c r="M976" s="361"/>
      <c r="N976" s="361"/>
    </row>
    <row r="977" spans="1:14">
      <c r="A977" s="360"/>
      <c r="B977" s="165"/>
      <c r="C977" s="165"/>
      <c r="D977" s="165"/>
      <c r="E977" s="165"/>
      <c r="F977" s="165"/>
      <c r="G977" s="361"/>
      <c r="H977" s="361"/>
      <c r="I977" s="361"/>
      <c r="J977" s="361"/>
      <c r="K977" s="361"/>
      <c r="L977" s="361"/>
      <c r="M977" s="361"/>
      <c r="N977" s="361"/>
    </row>
    <row r="978" spans="1:14">
      <c r="A978" s="360"/>
      <c r="B978" s="165"/>
      <c r="C978" s="165"/>
      <c r="D978" s="165"/>
      <c r="E978" s="165"/>
      <c r="F978" s="165"/>
      <c r="G978" s="361"/>
      <c r="H978" s="361"/>
      <c r="I978" s="361"/>
      <c r="J978" s="361"/>
      <c r="K978" s="361"/>
      <c r="L978" s="361"/>
      <c r="M978" s="361"/>
      <c r="N978" s="361"/>
    </row>
    <row r="979" spans="1:14">
      <c r="A979" s="360"/>
      <c r="B979" s="165"/>
      <c r="C979" s="165"/>
      <c r="D979" s="165"/>
      <c r="E979" s="165"/>
      <c r="F979" s="165"/>
      <c r="G979" s="361"/>
      <c r="H979" s="361"/>
      <c r="I979" s="361"/>
      <c r="J979" s="361"/>
      <c r="K979" s="361"/>
      <c r="L979" s="361"/>
      <c r="M979" s="361"/>
      <c r="N979" s="361"/>
    </row>
    <row r="980" spans="1:14">
      <c r="A980" s="360"/>
      <c r="B980" s="165"/>
      <c r="C980" s="165"/>
      <c r="D980" s="165"/>
      <c r="E980" s="165"/>
      <c r="F980" s="165"/>
      <c r="G980" s="361"/>
      <c r="H980" s="361"/>
      <c r="I980" s="361"/>
      <c r="J980" s="361"/>
      <c r="K980" s="361"/>
      <c r="L980" s="361"/>
      <c r="M980" s="361"/>
      <c r="N980" s="361"/>
    </row>
    <row r="981" spans="1:14">
      <c r="A981" s="360"/>
      <c r="B981" s="165"/>
      <c r="C981" s="165"/>
      <c r="D981" s="165"/>
      <c r="E981" s="165"/>
      <c r="F981" s="165"/>
      <c r="G981" s="361"/>
      <c r="H981" s="361"/>
      <c r="I981" s="361"/>
      <c r="J981" s="361"/>
      <c r="K981" s="361"/>
      <c r="L981" s="361"/>
      <c r="M981" s="361"/>
      <c r="N981" s="361"/>
    </row>
    <row r="982" spans="1:14">
      <c r="A982" s="360"/>
      <c r="B982" s="165"/>
      <c r="C982" s="165"/>
      <c r="D982" s="165"/>
      <c r="E982" s="165"/>
      <c r="F982" s="165"/>
      <c r="G982" s="361"/>
      <c r="H982" s="361"/>
      <c r="I982" s="361"/>
      <c r="J982" s="361"/>
      <c r="K982" s="361"/>
      <c r="L982" s="361"/>
      <c r="M982" s="361"/>
      <c r="N982" s="361"/>
    </row>
    <row r="983" spans="1:14">
      <c r="A983" s="360"/>
      <c r="B983" s="165"/>
      <c r="C983" s="165"/>
      <c r="D983" s="165"/>
      <c r="E983" s="165"/>
      <c r="F983" s="165"/>
      <c r="G983" s="361"/>
      <c r="H983" s="361"/>
      <c r="I983" s="361"/>
      <c r="J983" s="361"/>
      <c r="K983" s="361"/>
      <c r="L983" s="361"/>
      <c r="M983" s="361"/>
      <c r="N983" s="361"/>
    </row>
    <row r="984" spans="1:14">
      <c r="A984" s="360"/>
      <c r="B984" s="165"/>
      <c r="C984" s="165"/>
      <c r="D984" s="165"/>
      <c r="E984" s="165"/>
      <c r="F984" s="165"/>
      <c r="G984" s="361"/>
      <c r="H984" s="361"/>
      <c r="I984" s="361"/>
      <c r="J984" s="361"/>
      <c r="K984" s="361"/>
      <c r="L984" s="361"/>
      <c r="M984" s="361"/>
      <c r="N984" s="361"/>
    </row>
    <row r="985" spans="1:14">
      <c r="A985" s="360"/>
      <c r="B985" s="165"/>
      <c r="C985" s="165"/>
      <c r="D985" s="165"/>
      <c r="E985" s="165"/>
      <c r="F985" s="165"/>
      <c r="G985" s="361"/>
      <c r="H985" s="361"/>
      <c r="I985" s="361"/>
      <c r="J985" s="361"/>
      <c r="K985" s="361"/>
      <c r="L985" s="361"/>
      <c r="M985" s="361"/>
      <c r="N985" s="361"/>
    </row>
    <row r="986" spans="1:14">
      <c r="A986" s="360"/>
      <c r="B986" s="165"/>
      <c r="C986" s="165"/>
      <c r="D986" s="165"/>
      <c r="E986" s="165"/>
      <c r="F986" s="165"/>
      <c r="G986" s="361"/>
      <c r="H986" s="361"/>
      <c r="I986" s="361"/>
      <c r="J986" s="361"/>
      <c r="K986" s="361"/>
      <c r="L986" s="361"/>
      <c r="M986" s="361"/>
      <c r="N986" s="361"/>
    </row>
    <row r="987" spans="1:14">
      <c r="A987" s="360"/>
      <c r="B987" s="165"/>
      <c r="C987" s="165"/>
      <c r="D987" s="165"/>
      <c r="E987" s="165"/>
      <c r="F987" s="165"/>
      <c r="G987" s="361"/>
      <c r="H987" s="361"/>
      <c r="I987" s="361"/>
      <c r="J987" s="361"/>
      <c r="K987" s="361"/>
      <c r="L987" s="361"/>
      <c r="M987" s="361"/>
      <c r="N987" s="361"/>
    </row>
    <row r="988" spans="1:14">
      <c r="A988" s="360"/>
      <c r="B988" s="165"/>
      <c r="C988" s="165"/>
      <c r="D988" s="165"/>
      <c r="E988" s="165"/>
      <c r="F988" s="165"/>
      <c r="G988" s="361"/>
      <c r="H988" s="361"/>
      <c r="I988" s="361"/>
      <c r="J988" s="361"/>
      <c r="K988" s="361"/>
      <c r="L988" s="361"/>
      <c r="M988" s="361"/>
      <c r="N988" s="361"/>
    </row>
    <row r="989" spans="1:14">
      <c r="A989" s="360"/>
      <c r="B989" s="165"/>
      <c r="C989" s="165"/>
      <c r="D989" s="165"/>
      <c r="E989" s="165"/>
      <c r="F989" s="165"/>
      <c r="G989" s="361"/>
      <c r="H989" s="361"/>
      <c r="I989" s="361"/>
      <c r="J989" s="361"/>
      <c r="K989" s="361"/>
      <c r="L989" s="361"/>
      <c r="M989" s="361"/>
      <c r="N989" s="361"/>
    </row>
    <row r="990" spans="1:14">
      <c r="A990" s="360"/>
      <c r="B990" s="165"/>
      <c r="C990" s="165"/>
      <c r="D990" s="165"/>
      <c r="E990" s="165"/>
      <c r="F990" s="165"/>
      <c r="G990" s="361"/>
      <c r="H990" s="361"/>
      <c r="I990" s="361"/>
      <c r="J990" s="361"/>
      <c r="K990" s="361"/>
      <c r="L990" s="361"/>
      <c r="M990" s="361"/>
      <c r="N990" s="361"/>
    </row>
    <row r="991" spans="1:14">
      <c r="A991" s="360"/>
      <c r="B991" s="165"/>
      <c r="C991" s="165"/>
      <c r="D991" s="165"/>
      <c r="E991" s="165"/>
      <c r="F991" s="165"/>
      <c r="G991" s="361"/>
      <c r="H991" s="361"/>
      <c r="I991" s="361"/>
      <c r="J991" s="361"/>
      <c r="K991" s="361"/>
      <c r="L991" s="361"/>
      <c r="M991" s="361"/>
      <c r="N991" s="361"/>
    </row>
    <row r="992" spans="1:14">
      <c r="A992" s="360"/>
      <c r="B992" s="165"/>
      <c r="C992" s="165"/>
      <c r="D992" s="165"/>
      <c r="E992" s="165"/>
      <c r="F992" s="165"/>
      <c r="G992" s="361"/>
      <c r="H992" s="361"/>
      <c r="I992" s="361"/>
      <c r="J992" s="361"/>
      <c r="K992" s="361"/>
      <c r="L992" s="361"/>
      <c r="M992" s="361"/>
      <c r="N992" s="361"/>
    </row>
    <row r="993" spans="1:14">
      <c r="A993" s="360"/>
      <c r="B993" s="165"/>
      <c r="C993" s="165"/>
      <c r="D993" s="165"/>
      <c r="E993" s="165"/>
      <c r="F993" s="165"/>
      <c r="G993" s="361"/>
      <c r="H993" s="361"/>
      <c r="I993" s="361"/>
      <c r="J993" s="361"/>
      <c r="K993" s="361"/>
      <c r="L993" s="361"/>
      <c r="M993" s="361"/>
      <c r="N993" s="361"/>
    </row>
    <row r="994" spans="1:14">
      <c r="A994" s="360"/>
      <c r="B994" s="165"/>
      <c r="C994" s="165"/>
      <c r="D994" s="165"/>
      <c r="E994" s="165"/>
      <c r="F994" s="165"/>
      <c r="G994" s="361"/>
      <c r="H994" s="361"/>
      <c r="I994" s="361"/>
      <c r="J994" s="361"/>
      <c r="K994" s="361"/>
      <c r="L994" s="361"/>
      <c r="M994" s="361"/>
      <c r="N994" s="361"/>
    </row>
    <row r="995" spans="1:14">
      <c r="A995" s="360"/>
      <c r="B995" s="165"/>
      <c r="C995" s="165"/>
      <c r="D995" s="165"/>
      <c r="E995" s="165"/>
      <c r="F995" s="165"/>
      <c r="G995" s="361"/>
      <c r="H995" s="361"/>
      <c r="I995" s="361"/>
      <c r="J995" s="361"/>
      <c r="K995" s="361"/>
      <c r="L995" s="361"/>
      <c r="M995" s="361"/>
      <c r="N995" s="361"/>
    </row>
    <row r="996" spans="1:14">
      <c r="A996" s="360"/>
      <c r="B996" s="165"/>
      <c r="C996" s="165"/>
      <c r="D996" s="165"/>
      <c r="E996" s="165"/>
      <c r="F996" s="165"/>
      <c r="G996" s="361"/>
      <c r="H996" s="361"/>
      <c r="I996" s="361"/>
      <c r="J996" s="361"/>
      <c r="K996" s="361"/>
      <c r="L996" s="361"/>
      <c r="M996" s="361"/>
      <c r="N996" s="361"/>
    </row>
    <row r="997" spans="1:14">
      <c r="A997" s="360"/>
      <c r="B997" s="165"/>
      <c r="C997" s="165"/>
      <c r="D997" s="165"/>
      <c r="E997" s="165"/>
      <c r="F997" s="165"/>
      <c r="G997" s="361"/>
      <c r="H997" s="361"/>
      <c r="I997" s="361"/>
      <c r="J997" s="361"/>
      <c r="K997" s="361"/>
      <c r="L997" s="361"/>
      <c r="M997" s="361"/>
      <c r="N997" s="361"/>
    </row>
    <row r="998" spans="1:14">
      <c r="A998" s="360"/>
      <c r="B998" s="165"/>
      <c r="C998" s="165"/>
      <c r="D998" s="165"/>
      <c r="E998" s="165"/>
      <c r="F998" s="165"/>
      <c r="G998" s="361"/>
      <c r="H998" s="361"/>
      <c r="I998" s="361"/>
      <c r="J998" s="361"/>
      <c r="K998" s="361"/>
      <c r="L998" s="361"/>
      <c r="M998" s="361"/>
      <c r="N998" s="361"/>
    </row>
    <row r="999" spans="1:14">
      <c r="A999" s="360"/>
      <c r="B999" s="165"/>
      <c r="C999" s="165"/>
      <c r="D999" s="165"/>
      <c r="E999" s="165"/>
      <c r="F999" s="165"/>
      <c r="G999" s="361"/>
      <c r="H999" s="361"/>
      <c r="I999" s="361"/>
      <c r="J999" s="361"/>
      <c r="K999" s="361"/>
      <c r="L999" s="361"/>
      <c r="M999" s="361"/>
      <c r="N999" s="361"/>
    </row>
    <row r="1000" spans="1:14">
      <c r="A1000" s="360"/>
      <c r="B1000" s="165"/>
      <c r="C1000" s="165"/>
      <c r="D1000" s="165"/>
      <c r="E1000" s="165"/>
      <c r="F1000" s="165"/>
      <c r="G1000" s="361"/>
      <c r="H1000" s="361"/>
      <c r="I1000" s="361"/>
      <c r="J1000" s="361"/>
      <c r="K1000" s="361"/>
      <c r="L1000" s="361"/>
      <c r="M1000" s="361"/>
      <c r="N1000" s="361"/>
    </row>
    <row r="1001" spans="1:14">
      <c r="A1001" s="360"/>
      <c r="B1001" s="165"/>
      <c r="C1001" s="165"/>
      <c r="D1001" s="165"/>
      <c r="E1001" s="165"/>
      <c r="F1001" s="165"/>
      <c r="G1001" s="361"/>
      <c r="H1001" s="361"/>
      <c r="I1001" s="361"/>
      <c r="J1001" s="361"/>
      <c r="K1001" s="361"/>
      <c r="L1001" s="361"/>
      <c r="M1001" s="361"/>
      <c r="N1001" s="361"/>
    </row>
    <row r="1002" spans="1:14">
      <c r="A1002" s="360"/>
      <c r="B1002" s="165"/>
      <c r="C1002" s="165"/>
      <c r="D1002" s="165"/>
      <c r="E1002" s="165"/>
      <c r="F1002" s="165"/>
      <c r="G1002" s="361"/>
      <c r="H1002" s="361"/>
      <c r="I1002" s="361"/>
      <c r="J1002" s="361"/>
      <c r="K1002" s="361"/>
      <c r="L1002" s="361"/>
      <c r="M1002" s="361"/>
      <c r="N1002" s="361"/>
    </row>
    <row r="1003" spans="1:14">
      <c r="A1003" s="360"/>
      <c r="B1003" s="165"/>
      <c r="C1003" s="165"/>
      <c r="D1003" s="165"/>
      <c r="E1003" s="165"/>
      <c r="F1003" s="165"/>
      <c r="G1003" s="361"/>
      <c r="H1003" s="361"/>
      <c r="I1003" s="361"/>
      <c r="J1003" s="361"/>
      <c r="K1003" s="361"/>
      <c r="L1003" s="361"/>
      <c r="M1003" s="361"/>
      <c r="N1003" s="361"/>
    </row>
    <row r="1004" spans="1:14">
      <c r="A1004" s="360"/>
      <c r="B1004" s="165"/>
      <c r="C1004" s="165"/>
      <c r="D1004" s="165"/>
      <c r="E1004" s="165"/>
      <c r="F1004" s="165"/>
      <c r="G1004" s="361"/>
      <c r="H1004" s="361"/>
      <c r="I1004" s="361"/>
      <c r="J1004" s="361"/>
      <c r="K1004" s="361"/>
      <c r="L1004" s="361"/>
      <c r="M1004" s="361"/>
      <c r="N1004" s="361"/>
    </row>
    <row r="1005" spans="1:14">
      <c r="A1005" s="360"/>
      <c r="B1005" s="165"/>
      <c r="C1005" s="165"/>
      <c r="D1005" s="165"/>
      <c r="E1005" s="165"/>
      <c r="F1005" s="165"/>
      <c r="G1005" s="361"/>
      <c r="H1005" s="361"/>
      <c r="I1005" s="361"/>
      <c r="J1005" s="361"/>
      <c r="K1005" s="361"/>
      <c r="L1005" s="361"/>
      <c r="M1005" s="361"/>
      <c r="N1005" s="361"/>
    </row>
    <row r="1006" spans="1:14">
      <c r="A1006" s="360"/>
      <c r="B1006" s="165"/>
      <c r="C1006" s="165"/>
      <c r="D1006" s="165"/>
      <c r="E1006" s="165"/>
      <c r="F1006" s="165"/>
      <c r="G1006" s="361"/>
      <c r="H1006" s="361"/>
      <c r="I1006" s="361"/>
      <c r="J1006" s="361"/>
      <c r="K1006" s="361"/>
      <c r="L1006" s="361"/>
      <c r="M1006" s="361"/>
      <c r="N1006" s="361"/>
    </row>
    <row r="1007" spans="1:14">
      <c r="A1007" s="360"/>
      <c r="B1007" s="165"/>
      <c r="C1007" s="165"/>
      <c r="D1007" s="165"/>
      <c r="E1007" s="165"/>
      <c r="F1007" s="165"/>
      <c r="G1007" s="361"/>
      <c r="H1007" s="361"/>
      <c r="I1007" s="361"/>
      <c r="J1007" s="361"/>
      <c r="K1007" s="361"/>
      <c r="L1007" s="361"/>
      <c r="M1007" s="361"/>
      <c r="N1007" s="361"/>
    </row>
    <row r="1008" spans="1:14">
      <c r="A1008" s="360"/>
      <c r="B1008" s="165"/>
      <c r="C1008" s="165"/>
      <c r="D1008" s="165"/>
      <c r="E1008" s="165"/>
      <c r="F1008" s="165"/>
      <c r="G1008" s="361"/>
      <c r="H1008" s="361"/>
      <c r="I1008" s="361"/>
      <c r="J1008" s="361"/>
      <c r="K1008" s="361"/>
      <c r="L1008" s="361"/>
      <c r="M1008" s="361"/>
      <c r="N1008" s="361"/>
    </row>
    <row r="1009" spans="1:14">
      <c r="A1009" s="360"/>
      <c r="B1009" s="165"/>
      <c r="C1009" s="165"/>
      <c r="D1009" s="165"/>
      <c r="E1009" s="165"/>
      <c r="F1009" s="165"/>
      <c r="G1009" s="361"/>
      <c r="H1009" s="361"/>
      <c r="I1009" s="361"/>
      <c r="J1009" s="361"/>
      <c r="K1009" s="361"/>
      <c r="L1009" s="361"/>
      <c r="M1009" s="361"/>
      <c r="N1009" s="361"/>
    </row>
    <row r="1010" spans="1:14">
      <c r="A1010" s="360"/>
      <c r="B1010" s="165"/>
      <c r="C1010" s="165"/>
      <c r="D1010" s="165"/>
      <c r="E1010" s="165"/>
      <c r="F1010" s="165"/>
      <c r="G1010" s="361"/>
      <c r="H1010" s="361"/>
      <c r="I1010" s="361"/>
      <c r="J1010" s="361"/>
      <c r="K1010" s="361"/>
      <c r="L1010" s="361"/>
      <c r="M1010" s="361"/>
      <c r="N1010" s="361"/>
    </row>
    <row r="1011" spans="1:14">
      <c r="A1011" s="360"/>
      <c r="B1011" s="165"/>
      <c r="C1011" s="165"/>
      <c r="D1011" s="165"/>
      <c r="E1011" s="165"/>
      <c r="F1011" s="165"/>
      <c r="G1011" s="361"/>
      <c r="H1011" s="361"/>
      <c r="I1011" s="361"/>
      <c r="J1011" s="361"/>
      <c r="K1011" s="361"/>
      <c r="L1011" s="361"/>
      <c r="M1011" s="361"/>
      <c r="N1011" s="361"/>
    </row>
    <row r="1012" spans="1:14">
      <c r="A1012" s="360"/>
      <c r="B1012" s="165"/>
      <c r="C1012" s="165"/>
      <c r="D1012" s="165"/>
      <c r="E1012" s="165"/>
      <c r="F1012" s="165"/>
      <c r="G1012" s="361"/>
      <c r="H1012" s="361"/>
      <c r="I1012" s="361"/>
      <c r="J1012" s="361"/>
      <c r="K1012" s="361"/>
      <c r="L1012" s="361"/>
      <c r="M1012" s="361"/>
      <c r="N1012" s="361"/>
    </row>
    <row r="1013" spans="1:14">
      <c r="A1013" s="360"/>
      <c r="B1013" s="165"/>
      <c r="C1013" s="165"/>
      <c r="D1013" s="165"/>
      <c r="E1013" s="165"/>
      <c r="F1013" s="165"/>
      <c r="G1013" s="361"/>
      <c r="H1013" s="361"/>
      <c r="I1013" s="361"/>
      <c r="J1013" s="361"/>
      <c r="K1013" s="361"/>
      <c r="L1013" s="361"/>
      <c r="M1013" s="361"/>
      <c r="N1013" s="361"/>
    </row>
    <row r="1014" spans="1:14">
      <c r="A1014" s="360"/>
      <c r="B1014" s="165"/>
      <c r="C1014" s="165"/>
      <c r="D1014" s="165"/>
      <c r="E1014" s="165"/>
      <c r="F1014" s="165"/>
      <c r="G1014" s="361"/>
      <c r="H1014" s="361"/>
      <c r="I1014" s="361"/>
      <c r="J1014" s="361"/>
      <c r="K1014" s="361"/>
      <c r="L1014" s="361"/>
      <c r="M1014" s="361"/>
      <c r="N1014" s="361"/>
    </row>
    <row r="1015" spans="1:14">
      <c r="A1015" s="360"/>
      <c r="B1015" s="165"/>
      <c r="C1015" s="165"/>
      <c r="D1015" s="165"/>
      <c r="E1015" s="165"/>
      <c r="F1015" s="165"/>
      <c r="G1015" s="361"/>
      <c r="H1015" s="361"/>
      <c r="I1015" s="361"/>
      <c r="J1015" s="361"/>
      <c r="K1015" s="361"/>
      <c r="L1015" s="361"/>
      <c r="M1015" s="361"/>
      <c r="N1015" s="361"/>
    </row>
    <row r="1016" spans="1:14">
      <c r="A1016" s="360"/>
      <c r="B1016" s="165"/>
      <c r="C1016" s="165"/>
      <c r="D1016" s="165"/>
      <c r="E1016" s="165"/>
      <c r="F1016" s="165"/>
      <c r="G1016" s="361"/>
      <c r="H1016" s="361"/>
      <c r="I1016" s="361"/>
      <c r="J1016" s="361"/>
      <c r="K1016" s="361"/>
      <c r="L1016" s="361"/>
      <c r="M1016" s="361"/>
      <c r="N1016" s="361"/>
    </row>
    <row r="1017" spans="1:14">
      <c r="A1017" s="360"/>
      <c r="B1017" s="165"/>
      <c r="C1017" s="165"/>
      <c r="D1017" s="165"/>
      <c r="E1017" s="165"/>
      <c r="F1017" s="165"/>
      <c r="G1017" s="361"/>
      <c r="H1017" s="361"/>
      <c r="I1017" s="361"/>
      <c r="J1017" s="361"/>
      <c r="K1017" s="361"/>
      <c r="L1017" s="361"/>
      <c r="M1017" s="361"/>
      <c r="N1017" s="361"/>
    </row>
    <row r="1018" spans="1:14">
      <c r="A1018" s="360"/>
      <c r="B1018" s="165"/>
      <c r="C1018" s="165"/>
      <c r="D1018" s="165"/>
      <c r="E1018" s="165"/>
      <c r="F1018" s="165"/>
      <c r="G1018" s="361"/>
      <c r="H1018" s="361"/>
      <c r="I1018" s="361"/>
      <c r="J1018" s="361"/>
      <c r="K1018" s="361"/>
      <c r="L1018" s="361"/>
      <c r="M1018" s="361"/>
      <c r="N1018" s="361"/>
    </row>
    <row r="1019" spans="1:14">
      <c r="A1019" s="360"/>
      <c r="B1019" s="165"/>
      <c r="C1019" s="165"/>
      <c r="D1019" s="165"/>
      <c r="E1019" s="165"/>
      <c r="F1019" s="165"/>
      <c r="G1019" s="361"/>
      <c r="H1019" s="361"/>
      <c r="I1019" s="361"/>
      <c r="J1019" s="361"/>
      <c r="K1019" s="361"/>
      <c r="L1019" s="361"/>
      <c r="M1019" s="361"/>
      <c r="N1019" s="361"/>
    </row>
    <row r="1020" spans="1:14">
      <c r="A1020" s="360"/>
      <c r="B1020" s="165"/>
      <c r="C1020" s="165"/>
      <c r="D1020" s="165"/>
      <c r="E1020" s="165"/>
      <c r="F1020" s="165"/>
      <c r="G1020" s="361"/>
      <c r="H1020" s="361"/>
      <c r="I1020" s="361"/>
      <c r="J1020" s="361"/>
      <c r="K1020" s="361"/>
      <c r="L1020" s="361"/>
      <c r="M1020" s="361"/>
      <c r="N1020" s="361"/>
    </row>
    <row r="1021" spans="1:14">
      <c r="A1021" s="360"/>
      <c r="B1021" s="165"/>
      <c r="C1021" s="165"/>
      <c r="D1021" s="165"/>
      <c r="E1021" s="165"/>
      <c r="F1021" s="165"/>
      <c r="G1021" s="361"/>
      <c r="H1021" s="361"/>
      <c r="I1021" s="361"/>
      <c r="J1021" s="361"/>
      <c r="K1021" s="361"/>
      <c r="L1021" s="361"/>
      <c r="M1021" s="361"/>
      <c r="N1021" s="361"/>
    </row>
    <row r="1022" spans="1:14">
      <c r="A1022" s="360"/>
      <c r="B1022" s="165"/>
      <c r="C1022" s="165"/>
      <c r="D1022" s="165"/>
      <c r="E1022" s="165"/>
      <c r="F1022" s="165"/>
      <c r="G1022" s="361"/>
      <c r="H1022" s="361"/>
      <c r="I1022" s="361"/>
      <c r="J1022" s="361"/>
      <c r="K1022" s="361"/>
      <c r="L1022" s="361"/>
      <c r="M1022" s="361"/>
      <c r="N1022" s="361"/>
    </row>
    <row r="1023" spans="1:14">
      <c r="A1023" s="360"/>
      <c r="B1023" s="165"/>
      <c r="C1023" s="165"/>
      <c r="D1023" s="165"/>
      <c r="E1023" s="165"/>
      <c r="F1023" s="165"/>
      <c r="G1023" s="361"/>
      <c r="H1023" s="361"/>
      <c r="I1023" s="361"/>
      <c r="J1023" s="361"/>
      <c r="K1023" s="361"/>
      <c r="L1023" s="361"/>
      <c r="M1023" s="361"/>
      <c r="N1023" s="361"/>
    </row>
    <row r="1024" spans="1:14">
      <c r="A1024" s="360"/>
      <c r="B1024" s="165"/>
      <c r="C1024" s="165"/>
      <c r="D1024" s="165"/>
      <c r="E1024" s="165"/>
      <c r="F1024" s="165"/>
      <c r="G1024" s="361"/>
      <c r="H1024" s="361"/>
      <c r="I1024" s="361"/>
      <c r="J1024" s="361"/>
      <c r="K1024" s="361"/>
      <c r="L1024" s="361"/>
      <c r="M1024" s="361"/>
      <c r="N1024" s="361"/>
    </row>
    <row r="1025" spans="1:14">
      <c r="A1025" s="360"/>
      <c r="B1025" s="165"/>
      <c r="C1025" s="165"/>
      <c r="D1025" s="165"/>
      <c r="E1025" s="165"/>
      <c r="F1025" s="165"/>
      <c r="G1025" s="361"/>
      <c r="H1025" s="361"/>
      <c r="I1025" s="361"/>
      <c r="J1025" s="361"/>
      <c r="K1025" s="361"/>
      <c r="L1025" s="361"/>
      <c r="M1025" s="361"/>
      <c r="N1025" s="361"/>
    </row>
    <row r="1026" spans="1:14">
      <c r="A1026" s="360"/>
      <c r="B1026" s="165"/>
      <c r="C1026" s="165"/>
      <c r="D1026" s="165"/>
      <c r="E1026" s="165"/>
      <c r="F1026" s="165"/>
      <c r="G1026" s="361"/>
      <c r="H1026" s="361"/>
      <c r="I1026" s="361"/>
      <c r="J1026" s="361"/>
      <c r="K1026" s="361"/>
      <c r="L1026" s="361"/>
      <c r="M1026" s="361"/>
      <c r="N1026" s="361"/>
    </row>
    <row r="1027" spans="1:14">
      <c r="A1027" s="360"/>
      <c r="B1027" s="165"/>
      <c r="C1027" s="165"/>
      <c r="D1027" s="165"/>
      <c r="E1027" s="165"/>
      <c r="F1027" s="165"/>
      <c r="G1027" s="361"/>
      <c r="H1027" s="361"/>
      <c r="I1027" s="361"/>
      <c r="J1027" s="361"/>
      <c r="K1027" s="361"/>
      <c r="L1027" s="361"/>
      <c r="M1027" s="361"/>
      <c r="N1027" s="361"/>
    </row>
    <row r="1028" spans="1:14">
      <c r="A1028" s="360"/>
      <c r="B1028" s="165"/>
      <c r="C1028" s="165"/>
      <c r="D1028" s="165"/>
      <c r="E1028" s="165"/>
      <c r="F1028" s="165"/>
      <c r="G1028" s="361"/>
      <c r="H1028" s="361"/>
      <c r="I1028" s="361"/>
      <c r="J1028" s="361"/>
      <c r="K1028" s="361"/>
      <c r="L1028" s="361"/>
      <c r="M1028" s="361"/>
      <c r="N1028" s="361"/>
    </row>
    <row r="1029" spans="1:14">
      <c r="A1029" s="360"/>
      <c r="B1029" s="165"/>
      <c r="C1029" s="165"/>
      <c r="D1029" s="165"/>
      <c r="E1029" s="165"/>
      <c r="F1029" s="165"/>
      <c r="G1029" s="361"/>
      <c r="H1029" s="361"/>
      <c r="I1029" s="361"/>
      <c r="J1029" s="361"/>
      <c r="K1029" s="361"/>
      <c r="L1029" s="361"/>
      <c r="M1029" s="361"/>
      <c r="N1029" s="361"/>
    </row>
    <row r="1030" spans="1:14">
      <c r="A1030" s="360"/>
      <c r="B1030" s="165"/>
      <c r="C1030" s="165"/>
      <c r="D1030" s="165"/>
      <c r="E1030" s="165"/>
      <c r="F1030" s="165"/>
      <c r="G1030" s="361"/>
      <c r="H1030" s="361"/>
      <c r="I1030" s="361"/>
      <c r="J1030" s="361"/>
      <c r="K1030" s="361"/>
      <c r="L1030" s="361"/>
      <c r="M1030" s="361"/>
      <c r="N1030" s="361"/>
    </row>
    <row r="1031" spans="1:14">
      <c r="A1031" s="360"/>
      <c r="B1031" s="165"/>
      <c r="C1031" s="165"/>
      <c r="D1031" s="165"/>
      <c r="E1031" s="165"/>
      <c r="F1031" s="165"/>
      <c r="G1031" s="361"/>
      <c r="H1031" s="361"/>
      <c r="I1031" s="361"/>
      <c r="J1031" s="361"/>
      <c r="K1031" s="361"/>
      <c r="L1031" s="361"/>
      <c r="M1031" s="361"/>
      <c r="N1031" s="361"/>
    </row>
    <row r="1032" spans="1:14">
      <c r="A1032" s="360"/>
      <c r="B1032" s="165"/>
      <c r="C1032" s="165"/>
      <c r="D1032" s="165"/>
      <c r="E1032" s="165"/>
      <c r="F1032" s="165"/>
      <c r="G1032" s="361"/>
      <c r="H1032" s="361"/>
      <c r="I1032" s="361"/>
      <c r="J1032" s="361"/>
      <c r="K1032" s="361"/>
      <c r="L1032" s="361"/>
      <c r="M1032" s="361"/>
      <c r="N1032" s="361"/>
    </row>
    <row r="1033" spans="1:14">
      <c r="A1033" s="360"/>
      <c r="B1033" s="165"/>
      <c r="C1033" s="165"/>
      <c r="D1033" s="165"/>
      <c r="E1033" s="165"/>
      <c r="F1033" s="165"/>
      <c r="G1033" s="361"/>
      <c r="H1033" s="361"/>
      <c r="I1033" s="361"/>
      <c r="J1033" s="361"/>
      <c r="K1033" s="361"/>
      <c r="L1033" s="361"/>
      <c r="M1033" s="361"/>
      <c r="N1033" s="361"/>
    </row>
    <row r="1034" spans="1:14">
      <c r="A1034" s="360"/>
      <c r="B1034" s="165"/>
      <c r="C1034" s="165"/>
      <c r="D1034" s="165"/>
      <c r="E1034" s="165"/>
      <c r="F1034" s="165"/>
      <c r="G1034" s="361"/>
      <c r="H1034" s="361"/>
      <c r="I1034" s="361"/>
      <c r="J1034" s="361"/>
      <c r="K1034" s="361"/>
      <c r="L1034" s="361"/>
      <c r="M1034" s="361"/>
      <c r="N1034" s="361"/>
    </row>
    <row r="1035" spans="1:14">
      <c r="A1035" s="360"/>
      <c r="B1035" s="165"/>
      <c r="C1035" s="165"/>
      <c r="D1035" s="165"/>
      <c r="E1035" s="165"/>
      <c r="F1035" s="165"/>
      <c r="G1035" s="361"/>
      <c r="H1035" s="361"/>
      <c r="I1035" s="361"/>
      <c r="J1035" s="361"/>
      <c r="K1035" s="361"/>
      <c r="L1035" s="361"/>
      <c r="M1035" s="361"/>
      <c r="N1035" s="361"/>
    </row>
    <row r="1036" spans="1:14">
      <c r="A1036" s="360"/>
      <c r="B1036" s="165"/>
      <c r="C1036" s="165"/>
      <c r="D1036" s="165"/>
      <c r="E1036" s="165"/>
      <c r="F1036" s="165"/>
      <c r="G1036" s="361"/>
      <c r="H1036" s="361"/>
      <c r="I1036" s="361"/>
      <c r="J1036" s="361"/>
      <c r="K1036" s="361"/>
      <c r="L1036" s="361"/>
      <c r="M1036" s="361"/>
      <c r="N1036" s="361"/>
    </row>
    <row r="1037" spans="1:14">
      <c r="A1037" s="360"/>
      <c r="B1037" s="165"/>
      <c r="C1037" s="165"/>
      <c r="D1037" s="165"/>
      <c r="E1037" s="165"/>
      <c r="F1037" s="165"/>
      <c r="G1037" s="361"/>
      <c r="H1037" s="361"/>
      <c r="I1037" s="361"/>
      <c r="J1037" s="361"/>
      <c r="K1037" s="361"/>
      <c r="L1037" s="361"/>
      <c r="M1037" s="361"/>
      <c r="N1037" s="361"/>
    </row>
    <row r="1038" spans="1:14">
      <c r="A1038" s="360"/>
      <c r="B1038" s="165"/>
      <c r="C1038" s="165"/>
      <c r="D1038" s="165"/>
      <c r="E1038" s="165"/>
      <c r="F1038" s="165"/>
      <c r="G1038" s="361"/>
      <c r="H1038" s="361"/>
      <c r="I1038" s="361"/>
      <c r="J1038" s="361"/>
      <c r="K1038" s="361"/>
      <c r="L1038" s="361"/>
      <c r="M1038" s="361"/>
      <c r="N1038" s="361"/>
    </row>
    <row r="1039" spans="1:14">
      <c r="A1039" s="360"/>
      <c r="B1039" s="165"/>
      <c r="C1039" s="165"/>
      <c r="D1039" s="165"/>
      <c r="E1039" s="165"/>
      <c r="F1039" s="165"/>
      <c r="G1039" s="361"/>
      <c r="H1039" s="361"/>
      <c r="I1039" s="361"/>
      <c r="J1039" s="361"/>
      <c r="K1039" s="361"/>
      <c r="L1039" s="361"/>
      <c r="M1039" s="361"/>
      <c r="N1039" s="361"/>
    </row>
    <row r="1040" spans="1:14">
      <c r="A1040" s="360"/>
      <c r="B1040" s="165"/>
      <c r="C1040" s="165"/>
      <c r="D1040" s="165"/>
      <c r="E1040" s="165"/>
      <c r="F1040" s="165"/>
      <c r="G1040" s="361"/>
      <c r="H1040" s="361"/>
      <c r="I1040" s="361"/>
      <c r="J1040" s="361"/>
      <c r="K1040" s="361"/>
      <c r="L1040" s="361"/>
      <c r="M1040" s="361"/>
      <c r="N1040" s="361"/>
    </row>
    <row r="1041" spans="1:14">
      <c r="A1041" s="360"/>
      <c r="B1041" s="165"/>
      <c r="C1041" s="165"/>
      <c r="D1041" s="165"/>
      <c r="E1041" s="165"/>
      <c r="F1041" s="165"/>
      <c r="G1041" s="361"/>
      <c r="H1041" s="361"/>
      <c r="I1041" s="361"/>
      <c r="J1041" s="361"/>
      <c r="K1041" s="361"/>
      <c r="L1041" s="361"/>
      <c r="M1041" s="361"/>
      <c r="N1041" s="361"/>
    </row>
    <row r="1042" spans="1:14">
      <c r="A1042" s="360"/>
      <c r="B1042" s="165"/>
      <c r="C1042" s="165"/>
      <c r="D1042" s="165"/>
      <c r="E1042" s="165"/>
      <c r="F1042" s="165"/>
      <c r="G1042" s="361"/>
      <c r="H1042" s="361"/>
      <c r="I1042" s="361"/>
      <c r="J1042" s="361"/>
      <c r="K1042" s="361"/>
      <c r="L1042" s="361"/>
      <c r="M1042" s="361"/>
      <c r="N1042" s="361"/>
    </row>
    <row r="1043" spans="1:14">
      <c r="A1043" s="360"/>
      <c r="B1043" s="165"/>
      <c r="C1043" s="165"/>
      <c r="D1043" s="165"/>
      <c r="E1043" s="165"/>
      <c r="F1043" s="165"/>
      <c r="G1043" s="361"/>
      <c r="H1043" s="361"/>
      <c r="I1043" s="361"/>
      <c r="J1043" s="361"/>
      <c r="K1043" s="361"/>
      <c r="L1043" s="361"/>
      <c r="M1043" s="361"/>
      <c r="N1043" s="361"/>
    </row>
    <row r="1044" spans="1:14">
      <c r="A1044" s="360"/>
      <c r="B1044" s="165"/>
      <c r="C1044" s="165"/>
      <c r="D1044" s="165"/>
      <c r="E1044" s="165"/>
      <c r="F1044" s="165"/>
      <c r="G1044" s="361"/>
      <c r="H1044" s="361"/>
      <c r="I1044" s="361"/>
      <c r="J1044" s="361"/>
      <c r="K1044" s="361"/>
      <c r="L1044" s="361"/>
      <c r="M1044" s="361"/>
      <c r="N1044" s="361"/>
    </row>
    <row r="1045" spans="1:14">
      <c r="A1045" s="360"/>
      <c r="B1045" s="165"/>
      <c r="C1045" s="165"/>
      <c r="D1045" s="165"/>
      <c r="E1045" s="165"/>
      <c r="F1045" s="165"/>
      <c r="G1045" s="361"/>
      <c r="H1045" s="361"/>
      <c r="I1045" s="361"/>
      <c r="J1045" s="361"/>
      <c r="K1045" s="361"/>
      <c r="L1045" s="361"/>
      <c r="M1045" s="361"/>
      <c r="N1045" s="361"/>
    </row>
    <row r="1046" spans="1:14">
      <c r="A1046" s="360"/>
      <c r="B1046" s="165"/>
      <c r="C1046" s="165"/>
      <c r="D1046" s="165"/>
      <c r="E1046" s="165"/>
      <c r="F1046" s="165"/>
      <c r="G1046" s="361"/>
      <c r="H1046" s="361"/>
      <c r="I1046" s="361"/>
      <c r="J1046" s="361"/>
      <c r="K1046" s="361"/>
      <c r="L1046" s="361"/>
      <c r="M1046" s="361"/>
      <c r="N1046" s="361"/>
    </row>
    <row r="1047" spans="1:14">
      <c r="A1047" s="360"/>
      <c r="B1047" s="165"/>
      <c r="C1047" s="165"/>
      <c r="D1047" s="165"/>
      <c r="E1047" s="165"/>
      <c r="F1047" s="165"/>
      <c r="G1047" s="361"/>
      <c r="H1047" s="361"/>
      <c r="I1047" s="361"/>
      <c r="J1047" s="361"/>
      <c r="K1047" s="361"/>
      <c r="L1047" s="361"/>
      <c r="M1047" s="361"/>
      <c r="N1047" s="361"/>
    </row>
    <row r="1048" spans="1:14">
      <c r="A1048" s="360"/>
      <c r="B1048" s="165"/>
      <c r="C1048" s="165"/>
      <c r="D1048" s="165"/>
      <c r="E1048" s="165"/>
      <c r="F1048" s="165"/>
      <c r="G1048" s="361"/>
      <c r="H1048" s="361"/>
      <c r="I1048" s="361"/>
      <c r="J1048" s="361"/>
      <c r="K1048" s="361"/>
      <c r="L1048" s="361"/>
      <c r="M1048" s="361"/>
      <c r="N1048" s="361"/>
    </row>
    <row r="1049" spans="1:14">
      <c r="A1049" s="360"/>
      <c r="B1049" s="165"/>
      <c r="C1049" s="165"/>
      <c r="D1049" s="165"/>
      <c r="E1049" s="165"/>
      <c r="F1049" s="165"/>
      <c r="G1049" s="361"/>
      <c r="H1049" s="361"/>
      <c r="I1049" s="361"/>
      <c r="J1049" s="361"/>
      <c r="K1049" s="361"/>
      <c r="L1049" s="361"/>
      <c r="M1049" s="361"/>
      <c r="N1049" s="361"/>
    </row>
    <row r="1050" spans="1:14">
      <c r="A1050" s="360"/>
      <c r="B1050" s="165"/>
      <c r="C1050" s="165"/>
      <c r="D1050" s="165"/>
      <c r="E1050" s="165"/>
      <c r="F1050" s="165"/>
      <c r="G1050" s="361"/>
      <c r="H1050" s="361"/>
      <c r="I1050" s="361"/>
      <c r="J1050" s="361"/>
      <c r="K1050" s="361"/>
      <c r="L1050" s="361"/>
      <c r="M1050" s="361"/>
      <c r="N1050" s="361"/>
    </row>
    <row r="1051" spans="1:14">
      <c r="A1051" s="360"/>
      <c r="B1051" s="165"/>
      <c r="C1051" s="165"/>
      <c r="D1051" s="165"/>
      <c r="E1051" s="165"/>
      <c r="F1051" s="165"/>
      <c r="G1051" s="361"/>
      <c r="H1051" s="361"/>
      <c r="I1051" s="361"/>
      <c r="J1051" s="361"/>
      <c r="K1051" s="361"/>
      <c r="L1051" s="361"/>
      <c r="M1051" s="361"/>
      <c r="N1051" s="361"/>
    </row>
    <row r="1052" spans="1:14">
      <c r="A1052" s="360"/>
      <c r="B1052" s="165"/>
      <c r="C1052" s="165"/>
      <c r="D1052" s="165"/>
      <c r="E1052" s="165"/>
      <c r="F1052" s="165"/>
      <c r="G1052" s="361"/>
      <c r="H1052" s="361"/>
      <c r="I1052" s="361"/>
      <c r="J1052" s="361"/>
      <c r="K1052" s="361"/>
      <c r="L1052" s="361"/>
      <c r="M1052" s="361"/>
      <c r="N1052" s="361"/>
    </row>
    <row r="1053" spans="1:14">
      <c r="A1053" s="360"/>
      <c r="B1053" s="165"/>
      <c r="C1053" s="165"/>
      <c r="D1053" s="165"/>
      <c r="E1053" s="165"/>
      <c r="F1053" s="165"/>
      <c r="G1053" s="361"/>
      <c r="H1053" s="361"/>
      <c r="I1053" s="361"/>
      <c r="J1053" s="361"/>
      <c r="K1053" s="361"/>
      <c r="L1053" s="361"/>
      <c r="M1053" s="361"/>
      <c r="N1053" s="361"/>
    </row>
    <row r="1054" spans="1:14">
      <c r="A1054" s="360"/>
      <c r="B1054" s="165"/>
      <c r="C1054" s="165"/>
      <c r="D1054" s="165"/>
      <c r="E1054" s="165"/>
      <c r="F1054" s="165"/>
      <c r="G1054" s="361"/>
      <c r="H1054" s="361"/>
      <c r="I1054" s="361"/>
      <c r="J1054" s="361"/>
      <c r="K1054" s="361"/>
      <c r="L1054" s="361"/>
      <c r="M1054" s="361"/>
      <c r="N1054" s="361"/>
    </row>
    <row r="1055" spans="1:14">
      <c r="A1055" s="360"/>
      <c r="B1055" s="165"/>
      <c r="C1055" s="165"/>
      <c r="D1055" s="165"/>
      <c r="E1055" s="165"/>
      <c r="F1055" s="165"/>
      <c r="G1055" s="361"/>
      <c r="H1055" s="361"/>
      <c r="I1055" s="361"/>
      <c r="J1055" s="361"/>
      <c r="K1055" s="361"/>
      <c r="L1055" s="361"/>
      <c r="M1055" s="361"/>
      <c r="N1055" s="361"/>
    </row>
    <row r="1056" spans="1:14">
      <c r="A1056" s="360"/>
      <c r="B1056" s="165"/>
      <c r="C1056" s="165"/>
      <c r="D1056" s="165"/>
      <c r="E1056" s="165"/>
      <c r="F1056" s="165"/>
      <c r="G1056" s="361"/>
      <c r="H1056" s="361"/>
      <c r="I1056" s="361"/>
      <c r="J1056" s="361"/>
      <c r="K1056" s="361"/>
      <c r="L1056" s="361"/>
      <c r="M1056" s="361"/>
      <c r="N1056" s="361"/>
    </row>
    <row r="1057" spans="1:14">
      <c r="A1057" s="360"/>
      <c r="B1057" s="165"/>
      <c r="C1057" s="165"/>
      <c r="D1057" s="165"/>
      <c r="E1057" s="165"/>
      <c r="F1057" s="165"/>
      <c r="G1057" s="361"/>
      <c r="H1057" s="361"/>
      <c r="I1057" s="361"/>
      <c r="J1057" s="361"/>
      <c r="K1057" s="361"/>
      <c r="L1057" s="361"/>
      <c r="M1057" s="361"/>
      <c r="N1057" s="361"/>
    </row>
    <row r="1058" spans="1:14">
      <c r="A1058" s="360"/>
      <c r="B1058" s="165"/>
      <c r="C1058" s="165"/>
      <c r="D1058" s="165"/>
      <c r="E1058" s="165"/>
      <c r="F1058" s="165"/>
      <c r="G1058" s="361"/>
      <c r="H1058" s="361"/>
      <c r="I1058" s="361"/>
      <c r="J1058" s="361"/>
      <c r="K1058" s="361"/>
      <c r="L1058" s="361"/>
      <c r="M1058" s="361"/>
      <c r="N1058" s="361"/>
    </row>
    <row r="1059" spans="1:14">
      <c r="A1059" s="360"/>
      <c r="B1059" s="165"/>
      <c r="C1059" s="165"/>
      <c r="D1059" s="165"/>
      <c r="E1059" s="165"/>
      <c r="F1059" s="165"/>
      <c r="G1059" s="361"/>
      <c r="H1059" s="361"/>
      <c r="I1059" s="361"/>
      <c r="J1059" s="361"/>
      <c r="K1059" s="361"/>
      <c r="L1059" s="361"/>
      <c r="M1059" s="361"/>
      <c r="N1059" s="361"/>
    </row>
    <row r="1060" spans="1:14">
      <c r="A1060" s="360"/>
      <c r="B1060" s="165"/>
      <c r="C1060" s="165"/>
      <c r="D1060" s="165"/>
      <c r="E1060" s="165"/>
      <c r="F1060" s="165"/>
      <c r="G1060" s="361"/>
      <c r="H1060" s="361"/>
      <c r="I1060" s="361"/>
      <c r="J1060" s="361"/>
      <c r="K1060" s="361"/>
      <c r="L1060" s="361"/>
      <c r="M1060" s="361"/>
      <c r="N1060" s="361"/>
    </row>
    <row r="1061" spans="1:14">
      <c r="A1061" s="360"/>
      <c r="B1061" s="165"/>
      <c r="C1061" s="165"/>
      <c r="D1061" s="165"/>
      <c r="E1061" s="165"/>
      <c r="F1061" s="165"/>
      <c r="G1061" s="361"/>
      <c r="H1061" s="361"/>
      <c r="I1061" s="361"/>
      <c r="J1061" s="361"/>
      <c r="K1061" s="361"/>
      <c r="L1061" s="361"/>
      <c r="M1061" s="361"/>
      <c r="N1061" s="361"/>
    </row>
    <row r="1062" spans="1:14">
      <c r="A1062" s="360"/>
      <c r="B1062" s="165"/>
      <c r="C1062" s="165"/>
      <c r="D1062" s="165"/>
      <c r="E1062" s="165"/>
      <c r="F1062" s="165"/>
      <c r="G1062" s="361"/>
      <c r="H1062" s="361"/>
      <c r="I1062" s="361"/>
      <c r="J1062" s="361"/>
      <c r="K1062" s="361"/>
      <c r="L1062" s="361"/>
      <c r="M1062" s="361"/>
      <c r="N1062" s="361"/>
    </row>
    <row r="1063" spans="1:14">
      <c r="A1063" s="360"/>
      <c r="B1063" s="165"/>
      <c r="C1063" s="165"/>
      <c r="D1063" s="165"/>
      <c r="E1063" s="165"/>
      <c r="F1063" s="165"/>
      <c r="G1063" s="361"/>
      <c r="H1063" s="361"/>
      <c r="I1063" s="361"/>
      <c r="J1063" s="361"/>
      <c r="K1063" s="361"/>
      <c r="L1063" s="361"/>
      <c r="M1063" s="361"/>
      <c r="N1063" s="361"/>
    </row>
    <row r="1064" spans="1:14">
      <c r="A1064" s="360"/>
      <c r="B1064" s="165"/>
      <c r="C1064" s="165"/>
      <c r="D1064" s="165"/>
      <c r="E1064" s="165"/>
      <c r="F1064" s="165"/>
      <c r="G1064" s="361"/>
      <c r="H1064" s="361"/>
      <c r="I1064" s="361"/>
      <c r="J1064" s="361"/>
      <c r="K1064" s="361"/>
      <c r="L1064" s="361"/>
      <c r="M1064" s="361"/>
      <c r="N1064" s="361"/>
    </row>
    <row r="1065" spans="1:14">
      <c r="A1065" s="360"/>
      <c r="B1065" s="165"/>
      <c r="C1065" s="165"/>
      <c r="D1065" s="165"/>
      <c r="E1065" s="165"/>
      <c r="F1065" s="165"/>
      <c r="G1065" s="361"/>
      <c r="H1065" s="361"/>
      <c r="I1065" s="361"/>
      <c r="J1065" s="361"/>
      <c r="K1065" s="361"/>
      <c r="L1065" s="361"/>
      <c r="M1065" s="361"/>
      <c r="N1065" s="361"/>
    </row>
    <row r="1066" spans="1:14">
      <c r="A1066" s="360"/>
      <c r="B1066" s="165"/>
      <c r="C1066" s="165"/>
      <c r="D1066" s="165"/>
      <c r="E1066" s="165"/>
      <c r="F1066" s="165"/>
      <c r="G1066" s="361"/>
      <c r="H1066" s="361"/>
      <c r="I1066" s="361"/>
      <c r="J1066" s="361"/>
      <c r="K1066" s="361"/>
      <c r="L1066" s="361"/>
      <c r="M1066" s="361"/>
      <c r="N1066" s="361"/>
    </row>
    <row r="1067" spans="1:14">
      <c r="A1067" s="360"/>
      <c r="B1067" s="165"/>
      <c r="C1067" s="165"/>
      <c r="D1067" s="165"/>
      <c r="E1067" s="165"/>
      <c r="F1067" s="165"/>
      <c r="G1067" s="361"/>
      <c r="H1067" s="361"/>
      <c r="I1067" s="361"/>
      <c r="J1067" s="361"/>
      <c r="K1067" s="361"/>
      <c r="L1067" s="361"/>
      <c r="M1067" s="361"/>
      <c r="N1067" s="361"/>
    </row>
    <row r="1068" spans="1:14">
      <c r="A1068" s="360"/>
      <c r="B1068" s="165"/>
      <c r="C1068" s="165"/>
      <c r="D1068" s="165"/>
      <c r="E1068" s="165"/>
      <c r="F1068" s="165"/>
      <c r="G1068" s="361"/>
      <c r="H1068" s="361"/>
      <c r="I1068" s="361"/>
      <c r="J1068" s="361"/>
      <c r="K1068" s="361"/>
      <c r="L1068" s="361"/>
      <c r="M1068" s="361"/>
      <c r="N1068" s="361"/>
    </row>
    <row r="1069" spans="1:14">
      <c r="A1069" s="360"/>
      <c r="B1069" s="165"/>
      <c r="C1069" s="165"/>
      <c r="D1069" s="165"/>
      <c r="E1069" s="165"/>
      <c r="F1069" s="165"/>
      <c r="G1069" s="361"/>
      <c r="H1069" s="361"/>
      <c r="I1069" s="361"/>
      <c r="J1069" s="361"/>
      <c r="K1069" s="361"/>
      <c r="L1069" s="361"/>
      <c r="M1069" s="361"/>
      <c r="N1069" s="361"/>
    </row>
    <row r="1070" spans="1:14">
      <c r="A1070" s="360"/>
      <c r="B1070" s="165"/>
      <c r="C1070" s="165"/>
      <c r="D1070" s="165"/>
      <c r="E1070" s="165"/>
      <c r="F1070" s="165"/>
      <c r="G1070" s="361"/>
      <c r="H1070" s="361"/>
      <c r="I1070" s="361"/>
      <c r="J1070" s="361"/>
      <c r="K1070" s="361"/>
      <c r="L1070" s="361"/>
      <c r="M1070" s="361"/>
      <c r="N1070" s="361"/>
    </row>
    <row r="1071" spans="1:14">
      <c r="A1071" s="360"/>
      <c r="B1071" s="165"/>
      <c r="C1071" s="165"/>
      <c r="D1071" s="165"/>
      <c r="E1071" s="165"/>
      <c r="F1071" s="165"/>
      <c r="G1071" s="361"/>
      <c r="H1071" s="361"/>
      <c r="I1071" s="361"/>
      <c r="J1071" s="361"/>
      <c r="K1071" s="361"/>
      <c r="L1071" s="361"/>
      <c r="M1071" s="361"/>
      <c r="N1071" s="361"/>
    </row>
    <row r="1072" spans="1:14">
      <c r="A1072" s="360"/>
      <c r="B1072" s="165"/>
      <c r="C1072" s="165"/>
      <c r="D1072" s="165"/>
      <c r="E1072" s="165"/>
      <c r="F1072" s="165"/>
      <c r="G1072" s="361"/>
      <c r="H1072" s="361"/>
      <c r="I1072" s="361"/>
      <c r="J1072" s="361"/>
      <c r="K1072" s="361"/>
      <c r="L1072" s="361"/>
      <c r="M1072" s="361"/>
      <c r="N1072" s="361"/>
    </row>
    <row r="1073" spans="1:14">
      <c r="A1073" s="360"/>
      <c r="B1073" s="165"/>
      <c r="C1073" s="165"/>
      <c r="D1073" s="165"/>
      <c r="E1073" s="165"/>
      <c r="F1073" s="165"/>
      <c r="G1073" s="361"/>
      <c r="H1073" s="361"/>
      <c r="I1073" s="361"/>
      <c r="J1073" s="361"/>
      <c r="K1073" s="361"/>
      <c r="L1073" s="361"/>
      <c r="M1073" s="361"/>
      <c r="N1073" s="361"/>
    </row>
    <row r="1074" spans="1:14">
      <c r="A1074" s="360"/>
      <c r="B1074" s="165"/>
      <c r="C1074" s="165"/>
      <c r="D1074" s="165"/>
      <c r="E1074" s="165"/>
      <c r="F1074" s="165"/>
      <c r="G1074" s="361"/>
      <c r="H1074" s="361"/>
      <c r="I1074" s="361"/>
      <c r="J1074" s="361"/>
      <c r="K1074" s="361"/>
      <c r="L1074" s="361"/>
      <c r="M1074" s="361"/>
      <c r="N1074" s="361"/>
    </row>
    <row r="1075" spans="1:14">
      <c r="A1075" s="360"/>
      <c r="B1075" s="165"/>
      <c r="C1075" s="165"/>
      <c r="D1075" s="165"/>
      <c r="E1075" s="165"/>
      <c r="F1075" s="165"/>
      <c r="G1075" s="361"/>
      <c r="H1075" s="361"/>
      <c r="I1075" s="361"/>
      <c r="J1075" s="361"/>
      <c r="K1075" s="361"/>
      <c r="L1075" s="361"/>
      <c r="M1075" s="361"/>
      <c r="N1075" s="361"/>
    </row>
    <row r="1076" spans="1:14">
      <c r="A1076" s="360"/>
      <c r="B1076" s="165"/>
      <c r="C1076" s="165"/>
      <c r="D1076" s="165"/>
      <c r="E1076" s="165"/>
      <c r="F1076" s="165"/>
      <c r="G1076" s="361"/>
      <c r="H1076" s="361"/>
      <c r="I1076" s="361"/>
      <c r="J1076" s="361"/>
      <c r="K1076" s="361"/>
      <c r="L1076" s="361"/>
      <c r="M1076" s="361"/>
      <c r="N1076" s="361"/>
    </row>
    <row r="1077" spans="1:14">
      <c r="A1077" s="360"/>
      <c r="B1077" s="165"/>
      <c r="C1077" s="165"/>
      <c r="D1077" s="165"/>
      <c r="E1077" s="165"/>
      <c r="F1077" s="165"/>
      <c r="G1077" s="361"/>
      <c r="H1077" s="361"/>
      <c r="I1077" s="361"/>
      <c r="J1077" s="361"/>
      <c r="K1077" s="361"/>
      <c r="L1077" s="361"/>
      <c r="M1077" s="361"/>
      <c r="N1077" s="361"/>
    </row>
    <row r="1078" spans="1:14">
      <c r="A1078" s="360"/>
      <c r="B1078" s="165"/>
      <c r="C1078" s="165"/>
      <c r="D1078" s="165"/>
      <c r="E1078" s="165"/>
      <c r="F1078" s="165"/>
      <c r="G1078" s="361"/>
      <c r="H1078" s="361"/>
      <c r="I1078" s="361"/>
      <c r="J1078" s="361"/>
      <c r="K1078" s="361"/>
      <c r="L1078" s="361"/>
      <c r="M1078" s="361"/>
      <c r="N1078" s="361"/>
    </row>
    <row r="1079" spans="1:14">
      <c r="A1079" s="360"/>
      <c r="B1079" s="165"/>
      <c r="C1079" s="165"/>
      <c r="D1079" s="165"/>
      <c r="E1079" s="165"/>
      <c r="F1079" s="165"/>
      <c r="G1079" s="361"/>
      <c r="H1079" s="361"/>
      <c r="I1079" s="361"/>
      <c r="J1079" s="361"/>
      <c r="K1079" s="361"/>
      <c r="L1079" s="361"/>
      <c r="M1079" s="361"/>
      <c r="N1079" s="361"/>
    </row>
    <row r="1080" spans="1:14">
      <c r="A1080" s="360"/>
      <c r="B1080" s="165"/>
      <c r="C1080" s="165"/>
      <c r="D1080" s="165"/>
      <c r="E1080" s="165"/>
      <c r="F1080" s="165"/>
      <c r="G1080" s="361"/>
      <c r="H1080" s="361"/>
      <c r="I1080" s="361"/>
      <c r="J1080" s="361"/>
      <c r="K1080" s="361"/>
      <c r="L1080" s="361"/>
      <c r="M1080" s="361"/>
      <c r="N1080" s="361"/>
    </row>
    <row r="1081" spans="1:14">
      <c r="A1081" s="360"/>
      <c r="B1081" s="165"/>
      <c r="C1081" s="165"/>
      <c r="D1081" s="165"/>
      <c r="E1081" s="165"/>
      <c r="F1081" s="165"/>
      <c r="G1081" s="361"/>
      <c r="H1081" s="361"/>
      <c r="I1081" s="361"/>
      <c r="J1081" s="361"/>
      <c r="K1081" s="361"/>
      <c r="L1081" s="361"/>
      <c r="M1081" s="361"/>
      <c r="N1081" s="361"/>
    </row>
    <row r="1082" spans="1:14">
      <c r="A1082" s="360"/>
      <c r="B1082" s="165"/>
      <c r="C1082" s="165"/>
      <c r="D1082" s="165"/>
      <c r="E1082" s="165"/>
      <c r="F1082" s="165"/>
      <c r="G1082" s="361"/>
      <c r="H1082" s="361"/>
      <c r="I1082" s="361"/>
      <c r="J1082" s="361"/>
      <c r="K1082" s="361"/>
      <c r="L1082" s="361"/>
      <c r="M1082" s="361"/>
      <c r="N1082" s="361"/>
    </row>
    <row r="1083" spans="1:14">
      <c r="A1083" s="360"/>
      <c r="B1083" s="165"/>
      <c r="C1083" s="165"/>
      <c r="D1083" s="165"/>
      <c r="E1083" s="165"/>
      <c r="F1083" s="165"/>
      <c r="G1083" s="361"/>
      <c r="H1083" s="361"/>
      <c r="I1083" s="361"/>
      <c r="J1083" s="361"/>
      <c r="K1083" s="361"/>
      <c r="L1083" s="361"/>
      <c r="M1083" s="361"/>
      <c r="N1083" s="361"/>
    </row>
    <row r="1084" spans="1:14">
      <c r="A1084" s="360"/>
      <c r="B1084" s="165"/>
      <c r="C1084" s="165"/>
      <c r="D1084" s="165"/>
      <c r="E1084" s="165"/>
      <c r="F1084" s="165"/>
      <c r="G1084" s="361"/>
      <c r="H1084" s="361"/>
      <c r="I1084" s="361"/>
      <c r="J1084" s="361"/>
      <c r="K1084" s="361"/>
      <c r="L1084" s="361"/>
      <c r="M1084" s="361"/>
      <c r="N1084" s="361"/>
    </row>
    <row r="1085" spans="1:14">
      <c r="A1085" s="360"/>
      <c r="B1085" s="165"/>
      <c r="C1085" s="165"/>
      <c r="D1085" s="165"/>
      <c r="E1085" s="165"/>
      <c r="F1085" s="165"/>
      <c r="G1085" s="361"/>
      <c r="H1085" s="361"/>
      <c r="I1085" s="361"/>
      <c r="J1085" s="361"/>
      <c r="K1085" s="361"/>
      <c r="L1085" s="361"/>
      <c r="M1085" s="361"/>
      <c r="N1085" s="361"/>
    </row>
    <row r="1086" spans="1:14">
      <c r="A1086" s="360"/>
      <c r="B1086" s="165"/>
      <c r="C1086" s="165"/>
      <c r="D1086" s="165"/>
      <c r="E1086" s="165"/>
      <c r="F1086" s="165"/>
      <c r="G1086" s="361"/>
      <c r="H1086" s="361"/>
      <c r="I1086" s="361"/>
      <c r="J1086" s="361"/>
      <c r="K1086" s="361"/>
      <c r="L1086" s="361"/>
      <c r="M1086" s="361"/>
      <c r="N1086" s="361"/>
    </row>
    <row r="1087" spans="1:14">
      <c r="A1087" s="360"/>
      <c r="B1087" s="165"/>
      <c r="C1087" s="165"/>
      <c r="D1087" s="165"/>
      <c r="E1087" s="165"/>
      <c r="F1087" s="165"/>
      <c r="G1087" s="361"/>
      <c r="H1087" s="361"/>
      <c r="I1087" s="361"/>
      <c r="J1087" s="361"/>
      <c r="K1087" s="361"/>
      <c r="L1087" s="361"/>
      <c r="M1087" s="361"/>
      <c r="N1087" s="361"/>
    </row>
    <row r="1088" spans="1:14">
      <c r="A1088" s="360"/>
      <c r="B1088" s="165"/>
      <c r="C1088" s="165"/>
      <c r="D1088" s="165"/>
      <c r="E1088" s="165"/>
      <c r="F1088" s="165"/>
      <c r="G1088" s="361"/>
      <c r="H1088" s="361"/>
      <c r="I1088" s="361"/>
      <c r="J1088" s="361"/>
      <c r="K1088" s="361"/>
      <c r="L1088" s="361"/>
      <c r="M1088" s="361"/>
      <c r="N1088" s="361"/>
    </row>
    <row r="1089" spans="1:14">
      <c r="A1089" s="360"/>
      <c r="B1089" s="165"/>
      <c r="C1089" s="165"/>
      <c r="D1089" s="165"/>
      <c r="E1089" s="165"/>
      <c r="F1089" s="165"/>
      <c r="G1089" s="361"/>
      <c r="H1089" s="361"/>
      <c r="I1089" s="361"/>
      <c r="J1089" s="361"/>
      <c r="K1089" s="361"/>
      <c r="L1089" s="361"/>
      <c r="M1089" s="361"/>
      <c r="N1089" s="361"/>
    </row>
    <row r="1090" spans="1:14">
      <c r="A1090" s="360"/>
      <c r="B1090" s="165"/>
      <c r="C1090" s="165"/>
      <c r="D1090" s="165"/>
      <c r="E1090" s="165"/>
      <c r="F1090" s="165"/>
      <c r="G1090" s="361"/>
      <c r="H1090" s="361"/>
      <c r="I1090" s="361"/>
      <c r="J1090" s="361"/>
      <c r="K1090" s="361"/>
      <c r="L1090" s="361"/>
      <c r="M1090" s="361"/>
      <c r="N1090" s="361"/>
    </row>
    <row r="1091" spans="1:14">
      <c r="A1091" s="360"/>
      <c r="B1091" s="165"/>
      <c r="C1091" s="165"/>
      <c r="D1091" s="165"/>
      <c r="E1091" s="165"/>
      <c r="F1091" s="165"/>
      <c r="G1091" s="361"/>
      <c r="H1091" s="361"/>
      <c r="I1091" s="361"/>
      <c r="J1091" s="361"/>
      <c r="K1091" s="361"/>
      <c r="L1091" s="361"/>
      <c r="M1091" s="361"/>
      <c r="N1091" s="361"/>
    </row>
    <row r="1092" spans="1:14">
      <c r="A1092" s="360"/>
      <c r="B1092" s="165"/>
      <c r="C1092" s="165"/>
      <c r="D1092" s="165"/>
      <c r="E1092" s="165"/>
      <c r="F1092" s="165"/>
      <c r="G1092" s="361"/>
      <c r="H1092" s="361"/>
      <c r="I1092" s="361"/>
      <c r="J1092" s="361"/>
      <c r="K1092" s="361"/>
      <c r="L1092" s="361"/>
      <c r="M1092" s="361"/>
      <c r="N1092" s="361"/>
    </row>
    <row r="1093" spans="1:14">
      <c r="A1093" s="360"/>
      <c r="B1093" s="165"/>
      <c r="C1093" s="165"/>
      <c r="D1093" s="165"/>
      <c r="E1093" s="165"/>
      <c r="F1093" s="165"/>
      <c r="G1093" s="361"/>
      <c r="H1093" s="361"/>
      <c r="I1093" s="361"/>
      <c r="J1093" s="361"/>
      <c r="K1093" s="361"/>
      <c r="L1093" s="361"/>
      <c r="M1093" s="361"/>
      <c r="N1093" s="361"/>
    </row>
    <row r="1094" spans="1:14">
      <c r="A1094" s="360"/>
      <c r="B1094" s="165"/>
      <c r="C1094" s="165"/>
      <c r="D1094" s="165"/>
      <c r="E1094" s="165"/>
      <c r="F1094" s="165"/>
      <c r="G1094" s="361"/>
      <c r="H1094" s="361"/>
      <c r="I1094" s="361"/>
      <c r="J1094" s="361"/>
      <c r="K1094" s="361"/>
      <c r="L1094" s="361"/>
      <c r="M1094" s="361"/>
      <c r="N1094" s="361"/>
    </row>
    <row r="1095" spans="1:14">
      <c r="A1095" s="360"/>
      <c r="B1095" s="165"/>
      <c r="C1095" s="165"/>
      <c r="D1095" s="165"/>
      <c r="E1095" s="165"/>
      <c r="F1095" s="165"/>
      <c r="G1095" s="361"/>
      <c r="H1095" s="361"/>
      <c r="I1095" s="361"/>
      <c r="J1095" s="361"/>
      <c r="K1095" s="361"/>
      <c r="L1095" s="361"/>
      <c r="M1095" s="361"/>
      <c r="N1095" s="361"/>
    </row>
    <row r="1096" spans="1:14">
      <c r="A1096" s="360"/>
      <c r="B1096" s="165"/>
      <c r="C1096" s="165"/>
      <c r="D1096" s="165"/>
      <c r="E1096" s="165"/>
      <c r="F1096" s="165"/>
      <c r="G1096" s="361"/>
      <c r="H1096" s="361"/>
      <c r="I1096" s="361"/>
      <c r="J1096" s="361"/>
      <c r="K1096" s="361"/>
      <c r="L1096" s="361"/>
      <c r="M1096" s="361"/>
      <c r="N1096" s="361"/>
    </row>
    <row r="1097" spans="1:14">
      <c r="A1097" s="360"/>
      <c r="B1097" s="165"/>
      <c r="C1097" s="165"/>
      <c r="D1097" s="165"/>
      <c r="E1097" s="165"/>
      <c r="F1097" s="165"/>
      <c r="G1097" s="361"/>
      <c r="H1097" s="361"/>
      <c r="I1097" s="361"/>
      <c r="J1097" s="361"/>
      <c r="K1097" s="361"/>
      <c r="L1097" s="361"/>
      <c r="M1097" s="361"/>
      <c r="N1097" s="361"/>
    </row>
    <row r="1098" spans="1:14">
      <c r="A1098" s="360"/>
      <c r="B1098" s="165"/>
      <c r="C1098" s="165"/>
      <c r="D1098" s="165"/>
      <c r="E1098" s="165"/>
      <c r="F1098" s="165"/>
      <c r="G1098" s="361"/>
      <c r="H1098" s="361"/>
      <c r="I1098" s="361"/>
      <c r="J1098" s="361"/>
      <c r="K1098" s="361"/>
      <c r="L1098" s="361"/>
      <c r="M1098" s="361"/>
      <c r="N1098" s="361"/>
    </row>
    <row r="1099" spans="1:14">
      <c r="A1099" s="360"/>
      <c r="B1099" s="165"/>
      <c r="C1099" s="165"/>
      <c r="D1099" s="165"/>
      <c r="E1099" s="165"/>
      <c r="F1099" s="165"/>
      <c r="G1099" s="361"/>
      <c r="H1099" s="361"/>
      <c r="I1099" s="361"/>
      <c r="J1099" s="361"/>
      <c r="K1099" s="361"/>
      <c r="L1099" s="361"/>
      <c r="M1099" s="361"/>
      <c r="N1099" s="361"/>
    </row>
    <row r="1100" spans="1:14">
      <c r="A1100" s="360"/>
      <c r="B1100" s="165"/>
      <c r="C1100" s="165"/>
      <c r="D1100" s="165"/>
      <c r="E1100" s="165"/>
      <c r="F1100" s="165"/>
      <c r="G1100" s="361"/>
      <c r="H1100" s="361"/>
      <c r="I1100" s="361"/>
      <c r="J1100" s="361"/>
      <c r="K1100" s="361"/>
      <c r="L1100" s="361"/>
      <c r="M1100" s="361"/>
      <c r="N1100" s="361"/>
    </row>
    <row r="1101" spans="1:14">
      <c r="A1101" s="360"/>
      <c r="B1101" s="165"/>
      <c r="C1101" s="165"/>
      <c r="D1101" s="165"/>
      <c r="E1101" s="165"/>
      <c r="F1101" s="165"/>
      <c r="G1101" s="361"/>
      <c r="H1101" s="361"/>
      <c r="I1101" s="361"/>
      <c r="J1101" s="361"/>
      <c r="K1101" s="361"/>
      <c r="L1101" s="361"/>
      <c r="M1101" s="361"/>
      <c r="N1101" s="361"/>
    </row>
    <row r="1102" spans="1:14">
      <c r="A1102" s="360"/>
      <c r="B1102" s="165"/>
      <c r="C1102" s="165"/>
      <c r="D1102" s="165"/>
      <c r="E1102" s="165"/>
      <c r="F1102" s="165"/>
      <c r="G1102" s="361"/>
      <c r="H1102" s="361"/>
      <c r="I1102" s="361"/>
      <c r="J1102" s="361"/>
      <c r="K1102" s="361"/>
      <c r="L1102" s="361"/>
      <c r="M1102" s="361"/>
      <c r="N1102" s="361"/>
    </row>
    <row r="1103" spans="1:14">
      <c r="A1103" s="360"/>
      <c r="B1103" s="165"/>
      <c r="C1103" s="165"/>
      <c r="D1103" s="165"/>
      <c r="E1103" s="165"/>
      <c r="F1103" s="165"/>
      <c r="G1103" s="361"/>
      <c r="H1103" s="361"/>
      <c r="I1103" s="361"/>
      <c r="J1103" s="361"/>
      <c r="K1103" s="361"/>
      <c r="L1103" s="361"/>
      <c r="M1103" s="361"/>
      <c r="N1103" s="361"/>
    </row>
    <row r="1104" spans="1:14">
      <c r="A1104" s="360"/>
      <c r="B1104" s="165"/>
      <c r="C1104" s="165"/>
      <c r="D1104" s="165"/>
      <c r="E1104" s="165"/>
      <c r="F1104" s="165"/>
      <c r="G1104" s="361"/>
      <c r="H1104" s="361"/>
      <c r="I1104" s="361"/>
      <c r="J1104" s="361"/>
      <c r="K1104" s="361"/>
      <c r="L1104" s="361"/>
      <c r="M1104" s="361"/>
      <c r="N1104" s="361"/>
    </row>
    <row r="1105" spans="1:14">
      <c r="A1105" s="360"/>
      <c r="B1105" s="165"/>
      <c r="C1105" s="165"/>
      <c r="D1105" s="165"/>
      <c r="E1105" s="165"/>
      <c r="F1105" s="165"/>
      <c r="G1105" s="361"/>
      <c r="H1105" s="361"/>
      <c r="I1105" s="361"/>
      <c r="J1105" s="361"/>
      <c r="K1105" s="361"/>
      <c r="L1105" s="361"/>
      <c r="M1105" s="361"/>
      <c r="N1105" s="361"/>
    </row>
    <row r="1106" spans="1:14">
      <c r="A1106" s="360"/>
      <c r="B1106" s="165"/>
      <c r="C1106" s="165"/>
      <c r="D1106" s="165"/>
      <c r="E1106" s="165"/>
      <c r="F1106" s="165"/>
      <c r="G1106" s="361"/>
      <c r="H1106" s="361"/>
      <c r="I1106" s="361"/>
      <c r="J1106" s="361"/>
      <c r="K1106" s="361"/>
      <c r="L1106" s="361"/>
      <c r="M1106" s="361"/>
      <c r="N1106" s="361"/>
    </row>
    <row r="1107" spans="1:14">
      <c r="A1107" s="360"/>
      <c r="B1107" s="165"/>
      <c r="C1107" s="165"/>
      <c r="D1107" s="165"/>
      <c r="E1107" s="165"/>
      <c r="F1107" s="165"/>
      <c r="G1107" s="361"/>
      <c r="H1107" s="361"/>
      <c r="I1107" s="361"/>
      <c r="J1107" s="361"/>
      <c r="K1107" s="361"/>
      <c r="L1107" s="361"/>
      <c r="M1107" s="361"/>
      <c r="N1107" s="361"/>
    </row>
    <row r="1108" spans="1:14">
      <c r="A1108" s="360"/>
      <c r="B1108" s="165"/>
      <c r="C1108" s="165"/>
      <c r="D1108" s="165"/>
      <c r="E1108" s="165"/>
      <c r="F1108" s="165"/>
      <c r="G1108" s="361"/>
      <c r="H1108" s="361"/>
      <c r="I1108" s="361"/>
      <c r="J1108" s="361"/>
      <c r="K1108" s="361"/>
      <c r="L1108" s="361"/>
      <c r="M1108" s="361"/>
      <c r="N1108" s="361"/>
    </row>
    <row r="1109" spans="1:14">
      <c r="A1109" s="360"/>
      <c r="B1109" s="165"/>
      <c r="C1109" s="165"/>
      <c r="D1109" s="165"/>
      <c r="E1109" s="165"/>
      <c r="F1109" s="165"/>
      <c r="G1109" s="361"/>
      <c r="H1109" s="361"/>
      <c r="I1109" s="361"/>
      <c r="J1109" s="361"/>
      <c r="K1109" s="361"/>
      <c r="L1109" s="361"/>
      <c r="M1109" s="361"/>
      <c r="N1109" s="361"/>
    </row>
    <row r="1110" spans="1:14">
      <c r="A1110" s="360"/>
      <c r="B1110" s="165"/>
      <c r="C1110" s="165"/>
      <c r="D1110" s="165"/>
      <c r="E1110" s="165"/>
      <c r="F1110" s="165"/>
      <c r="G1110" s="361"/>
      <c r="H1110" s="361"/>
      <c r="I1110" s="361"/>
      <c r="J1110" s="361"/>
      <c r="K1110" s="361"/>
      <c r="L1110" s="361"/>
      <c r="M1110" s="361"/>
      <c r="N1110" s="361"/>
    </row>
    <row r="1111" spans="1:14">
      <c r="A1111" s="360"/>
      <c r="B1111" s="165"/>
      <c r="C1111" s="165"/>
      <c r="D1111" s="165"/>
      <c r="E1111" s="165"/>
      <c r="F1111" s="165"/>
      <c r="G1111" s="361"/>
      <c r="H1111" s="361"/>
      <c r="I1111" s="361"/>
      <c r="J1111" s="361"/>
      <c r="K1111" s="361"/>
      <c r="L1111" s="361"/>
      <c r="M1111" s="361"/>
      <c r="N1111" s="361"/>
    </row>
    <row r="1112" spans="1:14">
      <c r="A1112" s="360"/>
      <c r="B1112" s="165"/>
      <c r="C1112" s="165"/>
      <c r="D1112" s="165"/>
      <c r="E1112" s="165"/>
      <c r="F1112" s="165"/>
      <c r="G1112" s="361"/>
      <c r="H1112" s="361"/>
      <c r="I1112" s="361"/>
      <c r="J1112" s="361"/>
      <c r="K1112" s="361"/>
      <c r="L1112" s="361"/>
      <c r="M1112" s="361"/>
      <c r="N1112" s="361"/>
    </row>
    <row r="1113" spans="1:14">
      <c r="A1113" s="360"/>
      <c r="B1113" s="165"/>
      <c r="C1113" s="165"/>
      <c r="D1113" s="165"/>
      <c r="E1113" s="165"/>
      <c r="F1113" s="165"/>
      <c r="G1113" s="361"/>
      <c r="H1113" s="361"/>
      <c r="I1113" s="361"/>
      <c r="J1113" s="361"/>
      <c r="K1113" s="361"/>
      <c r="L1113" s="361"/>
      <c r="M1113" s="361"/>
      <c r="N1113" s="361"/>
    </row>
    <row r="1114" spans="1:14">
      <c r="A1114" s="360"/>
      <c r="B1114" s="165"/>
      <c r="C1114" s="165"/>
      <c r="D1114" s="165"/>
      <c r="E1114" s="165"/>
      <c r="F1114" s="165"/>
      <c r="G1114" s="361"/>
      <c r="H1114" s="361"/>
      <c r="I1114" s="361"/>
      <c r="J1114" s="361"/>
      <c r="K1114" s="361"/>
      <c r="L1114" s="361"/>
      <c r="M1114" s="361"/>
      <c r="N1114" s="361"/>
    </row>
    <row r="1115" spans="1:14">
      <c r="A1115" s="360"/>
      <c r="B1115" s="165"/>
      <c r="C1115" s="165"/>
      <c r="D1115" s="165"/>
      <c r="E1115" s="165"/>
      <c r="F1115" s="165"/>
      <c r="G1115" s="361"/>
      <c r="H1115" s="361"/>
      <c r="I1115" s="361"/>
      <c r="J1115" s="361"/>
      <c r="K1115" s="361"/>
      <c r="L1115" s="361"/>
      <c r="M1115" s="361"/>
      <c r="N1115" s="361"/>
    </row>
    <row r="1116" spans="1:14">
      <c r="A1116" s="360"/>
      <c r="B1116" s="165"/>
      <c r="C1116" s="165"/>
      <c r="D1116" s="165"/>
      <c r="E1116" s="165"/>
      <c r="F1116" s="165"/>
      <c r="G1116" s="361"/>
      <c r="H1116" s="361"/>
      <c r="I1116" s="361"/>
      <c r="J1116" s="361"/>
      <c r="K1116" s="361"/>
      <c r="L1116" s="361"/>
      <c r="M1116" s="361"/>
      <c r="N1116" s="361"/>
    </row>
    <row r="1117" spans="1:14">
      <c r="A1117" s="360"/>
      <c r="B1117" s="165"/>
      <c r="C1117" s="165"/>
      <c r="D1117" s="165"/>
      <c r="E1117" s="165"/>
      <c r="F1117" s="165"/>
      <c r="G1117" s="361"/>
      <c r="H1117" s="361"/>
      <c r="I1117" s="361"/>
      <c r="J1117" s="361"/>
      <c r="K1117" s="361"/>
      <c r="L1117" s="361"/>
      <c r="M1117" s="361"/>
      <c r="N1117" s="361"/>
    </row>
    <row r="1118" spans="1:14">
      <c r="A1118" s="360"/>
      <c r="B1118" s="165"/>
      <c r="C1118" s="165"/>
      <c r="D1118" s="165"/>
      <c r="E1118" s="165"/>
      <c r="F1118" s="165"/>
      <c r="G1118" s="361"/>
      <c r="H1118" s="361"/>
      <c r="I1118" s="361"/>
      <c r="J1118" s="361"/>
      <c r="K1118" s="361"/>
      <c r="L1118" s="361"/>
      <c r="M1118" s="361"/>
      <c r="N1118" s="361"/>
    </row>
    <row r="1119" spans="1:14">
      <c r="A1119" s="360"/>
      <c r="B1119" s="165"/>
      <c r="C1119" s="165"/>
      <c r="D1119" s="165"/>
      <c r="E1119" s="165"/>
      <c r="F1119" s="165"/>
      <c r="G1119" s="361"/>
      <c r="H1119" s="361"/>
      <c r="I1119" s="361"/>
      <c r="J1119" s="361"/>
      <c r="K1119" s="361"/>
      <c r="L1119" s="361"/>
      <c r="M1119" s="361"/>
      <c r="N1119" s="361"/>
    </row>
    <row r="1120" spans="1:14">
      <c r="A1120" s="360"/>
      <c r="B1120" s="165"/>
      <c r="C1120" s="165"/>
      <c r="D1120" s="165"/>
      <c r="E1120" s="165"/>
      <c r="F1120" s="165"/>
      <c r="G1120" s="361"/>
      <c r="H1120" s="361"/>
      <c r="I1120" s="361"/>
      <c r="J1120" s="361"/>
      <c r="K1120" s="361"/>
      <c r="L1120" s="361"/>
      <c r="M1120" s="361"/>
      <c r="N1120" s="361"/>
    </row>
    <row r="1121" spans="1:14">
      <c r="A1121" s="360"/>
      <c r="B1121" s="165"/>
      <c r="C1121" s="165"/>
      <c r="D1121" s="165"/>
      <c r="E1121" s="165"/>
      <c r="F1121" s="165"/>
      <c r="G1121" s="361"/>
      <c r="H1121" s="361"/>
      <c r="I1121" s="361"/>
      <c r="J1121" s="361"/>
      <c r="K1121" s="361"/>
      <c r="L1121" s="361"/>
      <c r="M1121" s="361"/>
      <c r="N1121" s="361"/>
    </row>
    <row r="1122" spans="1:14">
      <c r="A1122" s="360"/>
      <c r="B1122" s="165"/>
      <c r="C1122" s="165"/>
      <c r="D1122" s="165"/>
      <c r="E1122" s="165"/>
      <c r="F1122" s="165"/>
      <c r="G1122" s="361"/>
      <c r="H1122" s="361"/>
      <c r="I1122" s="361"/>
      <c r="J1122" s="361"/>
      <c r="K1122" s="361"/>
      <c r="L1122" s="361"/>
      <c r="M1122" s="361"/>
      <c r="N1122" s="361"/>
    </row>
    <row r="1123" spans="1:14">
      <c r="A1123" s="360"/>
      <c r="B1123" s="165"/>
      <c r="C1123" s="165"/>
      <c r="D1123" s="165"/>
      <c r="E1123" s="165"/>
      <c r="F1123" s="165"/>
      <c r="G1123" s="361"/>
      <c r="H1123" s="361"/>
      <c r="I1123" s="361"/>
      <c r="J1123" s="361"/>
      <c r="K1123" s="361"/>
      <c r="L1123" s="361"/>
      <c r="M1123" s="361"/>
      <c r="N1123" s="361"/>
    </row>
    <row r="1124" spans="1:14">
      <c r="A1124" s="360"/>
      <c r="B1124" s="165"/>
      <c r="C1124" s="165"/>
      <c r="D1124" s="165"/>
      <c r="E1124" s="165"/>
      <c r="F1124" s="165"/>
      <c r="G1124" s="361"/>
      <c r="H1124" s="361"/>
      <c r="I1124" s="361"/>
      <c r="J1124" s="361"/>
      <c r="K1124" s="361"/>
      <c r="L1124" s="361"/>
      <c r="M1124" s="361"/>
      <c r="N1124" s="361"/>
    </row>
    <row r="1125" spans="1:14">
      <c r="A1125" s="360"/>
      <c r="B1125" s="165"/>
      <c r="C1125" s="165"/>
      <c r="D1125" s="165"/>
      <c r="E1125" s="165"/>
      <c r="F1125" s="165"/>
      <c r="G1125" s="361"/>
      <c r="H1125" s="361"/>
      <c r="I1125" s="361"/>
      <c r="J1125" s="361"/>
      <c r="K1125" s="361"/>
      <c r="L1125" s="361"/>
      <c r="M1125" s="361"/>
      <c r="N1125" s="361"/>
    </row>
    <row r="1126" spans="1:14">
      <c r="A1126" s="360"/>
      <c r="B1126" s="165"/>
      <c r="C1126" s="165"/>
      <c r="D1126" s="165"/>
      <c r="E1126" s="165"/>
      <c r="F1126" s="165"/>
      <c r="G1126" s="361"/>
      <c r="H1126" s="361"/>
      <c r="I1126" s="361"/>
      <c r="J1126" s="361"/>
      <c r="K1126" s="361"/>
      <c r="L1126" s="361"/>
      <c r="M1126" s="361"/>
      <c r="N1126" s="361"/>
    </row>
    <row r="1127" spans="1:14">
      <c r="A1127" s="360"/>
      <c r="B1127" s="165"/>
      <c r="C1127" s="165"/>
      <c r="D1127" s="165"/>
      <c r="E1127" s="165"/>
      <c r="F1127" s="165"/>
      <c r="G1127" s="361"/>
      <c r="H1127" s="361"/>
      <c r="I1127" s="361"/>
      <c r="J1127" s="361"/>
      <c r="K1127" s="361"/>
      <c r="L1127" s="361"/>
      <c r="M1127" s="361"/>
      <c r="N1127" s="361"/>
    </row>
    <row r="1128" spans="1:14">
      <c r="A1128" s="360"/>
      <c r="B1128" s="165"/>
      <c r="C1128" s="165"/>
      <c r="D1128" s="165"/>
      <c r="E1128" s="165"/>
      <c r="F1128" s="165"/>
      <c r="G1128" s="361"/>
      <c r="H1128" s="361"/>
      <c r="I1128" s="361"/>
      <c r="J1128" s="361"/>
      <c r="K1128" s="361"/>
      <c r="L1128" s="361"/>
      <c r="M1128" s="361"/>
      <c r="N1128" s="361"/>
    </row>
    <row r="1129" spans="1:14">
      <c r="A1129" s="360"/>
      <c r="B1129" s="165"/>
      <c r="C1129" s="165"/>
      <c r="D1129" s="165"/>
      <c r="E1129" s="165"/>
      <c r="F1129" s="165"/>
      <c r="G1129" s="361"/>
      <c r="H1129" s="361"/>
      <c r="I1129" s="361"/>
      <c r="J1129" s="361"/>
      <c r="K1129" s="361"/>
      <c r="L1129" s="361"/>
      <c r="M1129" s="361"/>
      <c r="N1129" s="361"/>
    </row>
    <row r="1130" spans="1:14">
      <c r="A1130" s="360"/>
      <c r="B1130" s="165"/>
      <c r="C1130" s="165"/>
      <c r="D1130" s="165"/>
      <c r="E1130" s="165"/>
      <c r="F1130" s="165"/>
      <c r="G1130" s="361"/>
      <c r="H1130" s="361"/>
      <c r="I1130" s="361"/>
      <c r="J1130" s="361"/>
      <c r="K1130" s="361"/>
      <c r="L1130" s="361"/>
      <c r="M1130" s="361"/>
      <c r="N1130" s="361"/>
    </row>
    <row r="1131" spans="1:14">
      <c r="A1131" s="360"/>
      <c r="B1131" s="165"/>
      <c r="C1131" s="165"/>
      <c r="D1131" s="165"/>
      <c r="E1131" s="165"/>
      <c r="F1131" s="165"/>
      <c r="G1131" s="361"/>
      <c r="H1131" s="361"/>
      <c r="I1131" s="361"/>
      <c r="J1131" s="361"/>
      <c r="K1131" s="361"/>
      <c r="L1131" s="361"/>
      <c r="M1131" s="361"/>
      <c r="N1131" s="361"/>
    </row>
    <row r="1132" spans="1:14">
      <c r="A1132" s="360"/>
      <c r="B1132" s="165"/>
      <c r="C1132" s="165"/>
      <c r="D1132" s="165"/>
      <c r="E1132" s="165"/>
      <c r="F1132" s="165"/>
      <c r="G1132" s="361"/>
      <c r="H1132" s="361"/>
      <c r="I1132" s="361"/>
      <c r="J1132" s="361"/>
      <c r="K1132" s="361"/>
      <c r="L1132" s="361"/>
      <c r="M1132" s="361"/>
      <c r="N1132" s="361"/>
    </row>
    <row r="1133" spans="1:14">
      <c r="A1133" s="360"/>
      <c r="B1133" s="165"/>
      <c r="C1133" s="165"/>
      <c r="D1133" s="165"/>
      <c r="E1133" s="165"/>
      <c r="F1133" s="165"/>
      <c r="G1133" s="361"/>
      <c r="H1133" s="361"/>
      <c r="I1133" s="361"/>
      <c r="J1133" s="361"/>
      <c r="K1133" s="361"/>
      <c r="L1133" s="361"/>
      <c r="M1133" s="361"/>
      <c r="N1133" s="361"/>
    </row>
    <row r="1134" spans="1:14">
      <c r="A1134" s="360"/>
      <c r="B1134" s="165"/>
      <c r="C1134" s="165"/>
      <c r="D1134" s="165"/>
      <c r="E1134" s="165"/>
      <c r="F1134" s="165"/>
      <c r="G1134" s="361"/>
      <c r="H1134" s="361"/>
      <c r="I1134" s="361"/>
      <c r="J1134" s="361"/>
      <c r="K1134" s="361"/>
      <c r="L1134" s="361"/>
      <c r="M1134" s="361"/>
      <c r="N1134" s="361"/>
    </row>
    <row r="1135" spans="1:14">
      <c r="A1135" s="360"/>
      <c r="B1135" s="165"/>
      <c r="C1135" s="165"/>
      <c r="D1135" s="165"/>
      <c r="E1135" s="165"/>
      <c r="F1135" s="165"/>
      <c r="G1135" s="361"/>
      <c r="H1135" s="361"/>
      <c r="I1135" s="361"/>
      <c r="J1135" s="361"/>
      <c r="K1135" s="361"/>
      <c r="L1135" s="361"/>
      <c r="M1135" s="361"/>
      <c r="N1135" s="361"/>
    </row>
    <row r="1136" spans="1:14">
      <c r="A1136" s="360"/>
      <c r="B1136" s="165"/>
      <c r="C1136" s="165"/>
      <c r="D1136" s="165"/>
      <c r="E1136" s="165"/>
      <c r="F1136" s="165"/>
      <c r="G1136" s="361"/>
      <c r="H1136" s="361"/>
      <c r="I1136" s="361"/>
      <c r="J1136" s="361"/>
      <c r="K1136" s="361"/>
      <c r="L1136" s="361"/>
      <c r="M1136" s="361"/>
      <c r="N1136" s="361"/>
    </row>
    <row r="1137" spans="1:14">
      <c r="A1137" s="360"/>
      <c r="B1137" s="165"/>
      <c r="C1137" s="165"/>
      <c r="D1137" s="165"/>
      <c r="E1137" s="165"/>
      <c r="F1137" s="165"/>
      <c r="G1137" s="361"/>
      <c r="H1137" s="361"/>
      <c r="I1137" s="361"/>
      <c r="J1137" s="361"/>
      <c r="K1137" s="361"/>
      <c r="L1137" s="361"/>
      <c r="M1137" s="361"/>
      <c r="N1137" s="361"/>
    </row>
    <row r="1138" spans="1:14">
      <c r="A1138" s="360"/>
      <c r="B1138" s="165"/>
      <c r="C1138" s="165"/>
      <c r="D1138" s="165"/>
      <c r="E1138" s="165"/>
      <c r="F1138" s="165"/>
      <c r="G1138" s="361"/>
      <c r="H1138" s="361"/>
      <c r="I1138" s="361"/>
      <c r="J1138" s="361"/>
      <c r="K1138" s="361"/>
      <c r="L1138" s="361"/>
      <c r="M1138" s="361"/>
      <c r="N1138" s="361"/>
    </row>
    <row r="1139" spans="1:14">
      <c r="A1139" s="360"/>
      <c r="B1139" s="165"/>
      <c r="C1139" s="165"/>
      <c r="D1139" s="165"/>
      <c r="E1139" s="165"/>
      <c r="F1139" s="165"/>
      <c r="G1139" s="361"/>
      <c r="H1139" s="361"/>
      <c r="I1139" s="361"/>
      <c r="J1139" s="361"/>
      <c r="K1139" s="361"/>
      <c r="L1139" s="361"/>
      <c r="M1139" s="361"/>
      <c r="N1139" s="361"/>
    </row>
    <row r="1140" spans="1:14">
      <c r="A1140" s="360"/>
      <c r="B1140" s="165"/>
      <c r="C1140" s="165"/>
      <c r="D1140" s="165"/>
      <c r="E1140" s="165"/>
      <c r="F1140" s="165"/>
      <c r="G1140" s="361"/>
      <c r="H1140" s="361"/>
      <c r="I1140" s="361"/>
      <c r="J1140" s="361"/>
      <c r="K1140" s="361"/>
      <c r="L1140" s="361"/>
      <c r="M1140" s="361"/>
      <c r="N1140" s="361"/>
    </row>
    <row r="1141" spans="1:14">
      <c r="A1141" s="360"/>
      <c r="B1141" s="165"/>
      <c r="C1141" s="165"/>
      <c r="D1141" s="165"/>
      <c r="E1141" s="165"/>
      <c r="F1141" s="165"/>
      <c r="G1141" s="361"/>
      <c r="H1141" s="361"/>
      <c r="I1141" s="361"/>
      <c r="J1141" s="361"/>
      <c r="K1141" s="361"/>
      <c r="L1141" s="361"/>
      <c r="M1141" s="361"/>
      <c r="N1141" s="361"/>
    </row>
    <row r="1142" spans="1:14">
      <c r="A1142" s="360"/>
      <c r="B1142" s="165"/>
      <c r="C1142" s="165"/>
      <c r="D1142" s="165"/>
      <c r="E1142" s="165"/>
      <c r="F1142" s="165"/>
      <c r="G1142" s="361"/>
      <c r="H1142" s="361"/>
      <c r="I1142" s="361"/>
      <c r="J1142" s="361"/>
      <c r="K1142" s="361"/>
      <c r="L1142" s="361"/>
      <c r="M1142" s="361"/>
      <c r="N1142" s="361"/>
    </row>
    <row r="1143" spans="1:14">
      <c r="A1143" s="360"/>
      <c r="B1143" s="165"/>
      <c r="C1143" s="165"/>
      <c r="D1143" s="165"/>
      <c r="E1143" s="165"/>
      <c r="F1143" s="165"/>
      <c r="G1143" s="361"/>
      <c r="H1143" s="361"/>
      <c r="I1143" s="361"/>
      <c r="J1143" s="361"/>
      <c r="K1143" s="361"/>
      <c r="L1143" s="361"/>
      <c r="M1143" s="361"/>
      <c r="N1143" s="361"/>
    </row>
    <row r="1144" spans="1:14">
      <c r="A1144" s="360"/>
      <c r="B1144" s="165"/>
      <c r="C1144" s="165"/>
      <c r="D1144" s="165"/>
      <c r="E1144" s="165"/>
      <c r="F1144" s="165"/>
      <c r="G1144" s="361"/>
      <c r="H1144" s="361"/>
      <c r="I1144" s="361"/>
      <c r="J1144" s="361"/>
      <c r="K1144" s="361"/>
      <c r="L1144" s="361"/>
      <c r="M1144" s="361"/>
      <c r="N1144" s="361"/>
    </row>
    <row r="1145" spans="1:14">
      <c r="A1145" s="360"/>
      <c r="B1145" s="165"/>
      <c r="C1145" s="165"/>
      <c r="D1145" s="165"/>
      <c r="E1145" s="165"/>
      <c r="F1145" s="165"/>
      <c r="G1145" s="361"/>
      <c r="H1145" s="361"/>
      <c r="I1145" s="361"/>
      <c r="J1145" s="361"/>
      <c r="K1145" s="361"/>
      <c r="L1145" s="361"/>
      <c r="M1145" s="361"/>
      <c r="N1145" s="361"/>
    </row>
    <row r="1146" spans="1:14">
      <c r="A1146" s="360"/>
      <c r="B1146" s="165"/>
      <c r="C1146" s="165"/>
      <c r="D1146" s="165"/>
      <c r="E1146" s="165"/>
      <c r="F1146" s="165"/>
      <c r="G1146" s="361"/>
      <c r="H1146" s="361"/>
      <c r="I1146" s="361"/>
      <c r="J1146" s="361"/>
      <c r="K1146" s="361"/>
      <c r="L1146" s="361"/>
      <c r="M1146" s="361"/>
      <c r="N1146" s="361"/>
    </row>
    <row r="1147" spans="1:14">
      <c r="A1147" s="360"/>
      <c r="B1147" s="165"/>
      <c r="C1147" s="165"/>
      <c r="D1147" s="165"/>
      <c r="E1147" s="165"/>
      <c r="F1147" s="165"/>
      <c r="G1147" s="361"/>
      <c r="H1147" s="361"/>
      <c r="I1147" s="361"/>
      <c r="J1147" s="361"/>
      <c r="K1147" s="361"/>
      <c r="L1147" s="361"/>
      <c r="M1147" s="361"/>
      <c r="N1147" s="361"/>
    </row>
    <row r="1148" spans="1:14">
      <c r="A1148" s="360"/>
      <c r="B1148" s="165"/>
      <c r="C1148" s="165"/>
      <c r="D1148" s="165"/>
      <c r="E1148" s="165"/>
      <c r="F1148" s="165"/>
      <c r="G1148" s="361"/>
      <c r="H1148" s="361"/>
      <c r="I1148" s="361"/>
      <c r="J1148" s="361"/>
      <c r="K1148" s="361"/>
      <c r="L1148" s="361"/>
      <c r="M1148" s="361"/>
      <c r="N1148" s="361"/>
    </row>
    <row r="1149" spans="1:14">
      <c r="A1149" s="360"/>
      <c r="B1149" s="165"/>
      <c r="C1149" s="165"/>
      <c r="D1149" s="165"/>
      <c r="E1149" s="165"/>
      <c r="F1149" s="165"/>
      <c r="G1149" s="361"/>
      <c r="H1149" s="361"/>
      <c r="I1149" s="361"/>
      <c r="J1149" s="361"/>
      <c r="K1149" s="361"/>
      <c r="L1149" s="361"/>
      <c r="M1149" s="361"/>
      <c r="N1149" s="361"/>
    </row>
    <row r="1150" spans="1:14">
      <c r="A1150" s="360"/>
      <c r="B1150" s="165"/>
      <c r="C1150" s="165"/>
      <c r="D1150" s="165"/>
      <c r="E1150" s="165"/>
      <c r="F1150" s="165"/>
      <c r="G1150" s="361"/>
      <c r="H1150" s="361"/>
      <c r="I1150" s="361"/>
      <c r="J1150" s="361"/>
      <c r="K1150" s="361"/>
      <c r="L1150" s="361"/>
      <c r="M1150" s="361"/>
      <c r="N1150" s="361"/>
    </row>
    <row r="1151" spans="1:14">
      <c r="A1151" s="360"/>
      <c r="B1151" s="165"/>
      <c r="C1151" s="165"/>
      <c r="D1151" s="165"/>
      <c r="E1151" s="165"/>
      <c r="F1151" s="165"/>
      <c r="G1151" s="361"/>
      <c r="H1151" s="361"/>
      <c r="I1151" s="361"/>
      <c r="J1151" s="361"/>
      <c r="K1151" s="361"/>
      <c r="L1151" s="361"/>
      <c r="M1151" s="361"/>
      <c r="N1151" s="361"/>
    </row>
    <row r="1152" spans="1:14">
      <c r="A1152" s="360"/>
      <c r="B1152" s="165"/>
      <c r="C1152" s="165"/>
      <c r="D1152" s="165"/>
      <c r="E1152" s="165"/>
      <c r="F1152" s="165"/>
      <c r="G1152" s="361"/>
      <c r="H1152" s="361"/>
      <c r="I1152" s="361"/>
      <c r="J1152" s="361"/>
      <c r="K1152" s="361"/>
      <c r="L1152" s="361"/>
      <c r="M1152" s="361"/>
      <c r="N1152" s="361"/>
    </row>
    <row r="1153" spans="1:14">
      <c r="A1153" s="360"/>
      <c r="B1153" s="165"/>
      <c r="C1153" s="165"/>
      <c r="D1153" s="165"/>
      <c r="E1153" s="165"/>
      <c r="F1153" s="165"/>
      <c r="G1153" s="361"/>
      <c r="H1153" s="361"/>
      <c r="I1153" s="361"/>
      <c r="J1153" s="361"/>
      <c r="K1153" s="361"/>
      <c r="L1153" s="361"/>
      <c r="M1153" s="361"/>
      <c r="N1153" s="361"/>
    </row>
    <row r="1154" spans="1:14">
      <c r="A1154" s="360"/>
      <c r="B1154" s="165"/>
      <c r="C1154" s="165"/>
      <c r="D1154" s="165"/>
      <c r="E1154" s="165"/>
      <c r="F1154" s="165"/>
      <c r="G1154" s="361"/>
      <c r="H1154" s="361"/>
      <c r="I1154" s="361"/>
      <c r="J1154" s="361"/>
      <c r="K1154" s="361"/>
      <c r="L1154" s="361"/>
      <c r="M1154" s="361"/>
      <c r="N1154" s="361"/>
    </row>
    <row r="1155" spans="1:14">
      <c r="A1155" s="360"/>
      <c r="B1155" s="165"/>
      <c r="C1155" s="165"/>
      <c r="D1155" s="165"/>
      <c r="E1155" s="165"/>
      <c r="F1155" s="165"/>
      <c r="G1155" s="361"/>
      <c r="H1155" s="361"/>
      <c r="I1155" s="361"/>
      <c r="J1155" s="361"/>
      <c r="K1155" s="361"/>
      <c r="L1155" s="361"/>
      <c r="M1155" s="361"/>
      <c r="N1155" s="361"/>
    </row>
    <row r="1156" spans="1:14">
      <c r="A1156" s="360"/>
      <c r="B1156" s="165"/>
      <c r="C1156" s="165"/>
      <c r="D1156" s="165"/>
      <c r="E1156" s="165"/>
      <c r="F1156" s="165"/>
      <c r="G1156" s="361"/>
      <c r="H1156" s="361"/>
      <c r="I1156" s="361"/>
      <c r="J1156" s="361"/>
      <c r="K1156" s="361"/>
      <c r="L1156" s="361"/>
      <c r="M1156" s="361"/>
      <c r="N1156" s="361"/>
    </row>
    <row r="1157" spans="1:14">
      <c r="A1157" s="360"/>
      <c r="B1157" s="165"/>
      <c r="C1157" s="165"/>
      <c r="D1157" s="165"/>
      <c r="E1157" s="165"/>
      <c r="F1157" s="165"/>
      <c r="G1157" s="361"/>
      <c r="H1157" s="361"/>
      <c r="I1157" s="361"/>
      <c r="J1157" s="361"/>
      <c r="K1157" s="361"/>
      <c r="L1157" s="361"/>
      <c r="M1157" s="361"/>
      <c r="N1157" s="361"/>
    </row>
    <row r="1158" spans="1:14">
      <c r="A1158" s="360"/>
      <c r="B1158" s="165"/>
      <c r="C1158" s="165"/>
      <c r="D1158" s="165"/>
      <c r="E1158" s="165"/>
      <c r="F1158" s="165"/>
      <c r="G1158" s="361"/>
      <c r="H1158" s="361"/>
      <c r="I1158" s="361"/>
      <c r="J1158" s="361"/>
      <c r="K1158" s="361"/>
      <c r="L1158" s="361"/>
      <c r="M1158" s="361"/>
      <c r="N1158" s="361"/>
    </row>
    <row r="1159" spans="1:14">
      <c r="A1159" s="360"/>
      <c r="B1159" s="165"/>
      <c r="C1159" s="165"/>
      <c r="D1159" s="165"/>
      <c r="E1159" s="165"/>
      <c r="F1159" s="165"/>
      <c r="G1159" s="361"/>
      <c r="H1159" s="361"/>
      <c r="I1159" s="361"/>
      <c r="J1159" s="361"/>
      <c r="K1159" s="361"/>
      <c r="L1159" s="361"/>
      <c r="M1159" s="361"/>
      <c r="N1159" s="361"/>
    </row>
    <row r="1160" spans="1:14">
      <c r="A1160" s="360"/>
      <c r="B1160" s="165"/>
      <c r="C1160" s="165"/>
      <c r="D1160" s="165"/>
      <c r="E1160" s="165"/>
      <c r="F1160" s="165"/>
      <c r="G1160" s="361"/>
      <c r="H1160" s="361"/>
      <c r="I1160" s="361"/>
      <c r="J1160" s="361"/>
      <c r="K1160" s="361"/>
      <c r="L1160" s="361"/>
      <c r="M1160" s="361"/>
      <c r="N1160" s="361"/>
    </row>
    <row r="1161" spans="1:14">
      <c r="A1161" s="360"/>
      <c r="B1161" s="165"/>
      <c r="C1161" s="165"/>
      <c r="D1161" s="165"/>
      <c r="E1161" s="165"/>
      <c r="F1161" s="165"/>
      <c r="G1161" s="361"/>
      <c r="H1161" s="361"/>
      <c r="I1161" s="361"/>
      <c r="J1161" s="361"/>
      <c r="K1161" s="361"/>
      <c r="L1161" s="361"/>
      <c r="M1161" s="361"/>
      <c r="N1161" s="361"/>
    </row>
    <row r="1162" spans="1:14">
      <c r="A1162" s="360"/>
      <c r="B1162" s="165"/>
      <c r="C1162" s="165"/>
      <c r="D1162" s="165"/>
      <c r="E1162" s="165"/>
      <c r="F1162" s="165"/>
      <c r="G1162" s="361"/>
      <c r="H1162" s="361"/>
      <c r="I1162" s="361"/>
      <c r="J1162" s="361"/>
      <c r="K1162" s="361"/>
      <c r="L1162" s="361"/>
      <c r="M1162" s="361"/>
      <c r="N1162" s="361"/>
    </row>
    <row r="1163" spans="1:14">
      <c r="A1163" s="360"/>
      <c r="B1163" s="165"/>
      <c r="C1163" s="165"/>
      <c r="D1163" s="165"/>
      <c r="E1163" s="165"/>
      <c r="F1163" s="165"/>
      <c r="G1163" s="361"/>
      <c r="H1163" s="361"/>
      <c r="I1163" s="361"/>
      <c r="J1163" s="361"/>
      <c r="K1163" s="361"/>
      <c r="L1163" s="361"/>
      <c r="M1163" s="361"/>
      <c r="N1163" s="361"/>
    </row>
    <row r="1164" spans="1:14">
      <c r="A1164" s="360"/>
      <c r="B1164" s="165"/>
      <c r="C1164" s="165"/>
      <c r="D1164" s="165"/>
      <c r="E1164" s="165"/>
      <c r="F1164" s="165"/>
      <c r="G1164" s="361"/>
      <c r="H1164" s="361"/>
      <c r="I1164" s="361"/>
      <c r="J1164" s="361"/>
      <c r="K1164" s="361"/>
      <c r="L1164" s="361"/>
      <c r="M1164" s="361"/>
      <c r="N1164" s="361"/>
    </row>
    <row r="1165" spans="1:14">
      <c r="A1165" s="360"/>
      <c r="B1165" s="165"/>
      <c r="C1165" s="165"/>
      <c r="D1165" s="165"/>
      <c r="E1165" s="165"/>
      <c r="F1165" s="165"/>
      <c r="G1165" s="361"/>
      <c r="H1165" s="361"/>
      <c r="I1165" s="361"/>
      <c r="J1165" s="361"/>
      <c r="K1165" s="361"/>
      <c r="L1165" s="361"/>
      <c r="M1165" s="361"/>
      <c r="N1165" s="361"/>
    </row>
    <row r="1166" spans="1:14">
      <c r="A1166" s="360"/>
      <c r="B1166" s="165"/>
      <c r="C1166" s="165"/>
      <c r="D1166" s="165"/>
      <c r="E1166" s="165"/>
      <c r="F1166" s="165"/>
      <c r="G1166" s="361"/>
      <c r="H1166" s="361"/>
      <c r="I1166" s="361"/>
      <c r="J1166" s="361"/>
      <c r="K1166" s="361"/>
      <c r="L1166" s="361"/>
      <c r="M1166" s="361"/>
      <c r="N1166" s="361"/>
    </row>
    <row r="1167" spans="1:14">
      <c r="A1167" s="360"/>
      <c r="B1167" s="165"/>
      <c r="C1167" s="165"/>
      <c r="D1167" s="165"/>
      <c r="E1167" s="165"/>
      <c r="F1167" s="165"/>
      <c r="G1167" s="361"/>
      <c r="H1167" s="361"/>
      <c r="I1167" s="361"/>
      <c r="J1167" s="361"/>
      <c r="K1167" s="361"/>
      <c r="L1167" s="361"/>
      <c r="M1167" s="361"/>
      <c r="N1167" s="361"/>
    </row>
    <row r="1168" spans="1:14">
      <c r="A1168" s="360"/>
      <c r="B1168" s="165"/>
      <c r="C1168" s="165"/>
      <c r="D1168" s="165"/>
      <c r="E1168" s="165"/>
      <c r="F1168" s="165"/>
      <c r="G1168" s="361"/>
      <c r="H1168" s="361"/>
      <c r="I1168" s="361"/>
      <c r="J1168" s="361"/>
      <c r="K1168" s="361"/>
      <c r="L1168" s="361"/>
      <c r="M1168" s="361"/>
      <c r="N1168" s="361"/>
    </row>
    <row r="1169" spans="1:14">
      <c r="A1169" s="360"/>
      <c r="B1169" s="165"/>
      <c r="C1169" s="165"/>
      <c r="D1169" s="165"/>
      <c r="E1169" s="165"/>
      <c r="F1169" s="165"/>
      <c r="G1169" s="361"/>
      <c r="H1169" s="361"/>
      <c r="I1169" s="361"/>
      <c r="J1169" s="361"/>
      <c r="K1169" s="361"/>
      <c r="L1169" s="361"/>
      <c r="M1169" s="361"/>
      <c r="N1169" s="361"/>
    </row>
    <row r="1170" spans="1:14">
      <c r="A1170" s="360"/>
      <c r="B1170" s="165"/>
      <c r="C1170" s="165"/>
      <c r="D1170" s="165"/>
      <c r="E1170" s="165"/>
      <c r="F1170" s="165"/>
      <c r="G1170" s="361"/>
      <c r="H1170" s="361"/>
      <c r="I1170" s="361"/>
      <c r="J1170" s="361"/>
      <c r="K1170" s="361"/>
      <c r="L1170" s="361"/>
      <c r="M1170" s="361"/>
      <c r="N1170" s="361"/>
    </row>
    <row r="1171" spans="1:14">
      <c r="A1171" s="360"/>
      <c r="B1171" s="165"/>
      <c r="C1171" s="165"/>
      <c r="D1171" s="165"/>
      <c r="E1171" s="165"/>
      <c r="F1171" s="165"/>
      <c r="G1171" s="361"/>
      <c r="H1171" s="361"/>
      <c r="I1171" s="361"/>
      <c r="J1171" s="361"/>
      <c r="K1171" s="361"/>
      <c r="L1171" s="361"/>
      <c r="M1171" s="361"/>
      <c r="N1171" s="361"/>
    </row>
    <row r="1172" spans="1:14">
      <c r="A1172" s="360"/>
      <c r="B1172" s="165"/>
      <c r="C1172" s="165"/>
      <c r="D1172" s="165"/>
      <c r="E1172" s="165"/>
      <c r="F1172" s="165"/>
      <c r="G1172" s="361"/>
      <c r="H1172" s="361"/>
      <c r="I1172" s="361"/>
      <c r="J1172" s="361"/>
      <c r="K1172" s="361"/>
      <c r="L1172" s="361"/>
      <c r="M1172" s="361"/>
      <c r="N1172" s="361"/>
    </row>
    <row r="1173" spans="1:14">
      <c r="A1173" s="360"/>
      <c r="B1173" s="165"/>
      <c r="C1173" s="165"/>
      <c r="D1173" s="165"/>
      <c r="E1173" s="165"/>
      <c r="F1173" s="165"/>
      <c r="G1173" s="361"/>
      <c r="H1173" s="361"/>
      <c r="I1173" s="361"/>
      <c r="J1173" s="361"/>
      <c r="K1173" s="361"/>
      <c r="L1173" s="361"/>
      <c r="M1173" s="361"/>
      <c r="N1173" s="361"/>
    </row>
    <row r="1174" spans="1:14">
      <c r="A1174" s="360"/>
      <c r="B1174" s="165"/>
      <c r="C1174" s="165"/>
      <c r="D1174" s="165"/>
      <c r="E1174" s="165"/>
      <c r="F1174" s="165"/>
      <c r="G1174" s="361"/>
      <c r="H1174" s="361"/>
      <c r="I1174" s="361"/>
      <c r="J1174" s="361"/>
      <c r="K1174" s="361"/>
      <c r="L1174" s="361"/>
      <c r="M1174" s="361"/>
      <c r="N1174" s="361"/>
    </row>
    <row r="1175" spans="1:14">
      <c r="A1175" s="360"/>
      <c r="B1175" s="165"/>
      <c r="C1175" s="165"/>
      <c r="D1175" s="165"/>
      <c r="E1175" s="165"/>
      <c r="F1175" s="165"/>
      <c r="G1175" s="361"/>
      <c r="H1175" s="361"/>
      <c r="I1175" s="361"/>
      <c r="J1175" s="361"/>
      <c r="K1175" s="361"/>
      <c r="L1175" s="361"/>
      <c r="M1175" s="361"/>
      <c r="N1175" s="361"/>
    </row>
    <row r="1176" spans="1:14">
      <c r="A1176" s="360"/>
      <c r="B1176" s="165"/>
      <c r="C1176" s="165"/>
      <c r="D1176" s="165"/>
      <c r="E1176" s="165"/>
      <c r="F1176" s="165"/>
      <c r="G1176" s="361"/>
      <c r="H1176" s="361"/>
      <c r="I1176" s="361"/>
      <c r="J1176" s="361"/>
      <c r="K1176" s="361"/>
      <c r="L1176" s="361"/>
      <c r="M1176" s="361"/>
      <c r="N1176" s="361"/>
    </row>
    <row r="1177" spans="1:14">
      <c r="A1177" s="360"/>
      <c r="B1177" s="165"/>
      <c r="C1177" s="165"/>
      <c r="D1177" s="165"/>
      <c r="E1177" s="165"/>
      <c r="F1177" s="165"/>
      <c r="G1177" s="361"/>
      <c r="H1177" s="361"/>
      <c r="I1177" s="361"/>
      <c r="J1177" s="361"/>
      <c r="K1177" s="361"/>
      <c r="L1177" s="361"/>
      <c r="M1177" s="361"/>
      <c r="N1177" s="361"/>
    </row>
    <row r="1178" spans="1:14">
      <c r="A1178" s="360"/>
      <c r="B1178" s="165"/>
      <c r="C1178" s="165"/>
      <c r="D1178" s="165"/>
      <c r="E1178" s="165"/>
      <c r="F1178" s="165"/>
      <c r="G1178" s="361"/>
      <c r="H1178" s="361"/>
      <c r="I1178" s="361"/>
      <c r="J1178" s="361"/>
      <c r="K1178" s="361"/>
      <c r="L1178" s="361"/>
      <c r="M1178" s="361"/>
      <c r="N1178" s="361"/>
    </row>
    <row r="1179" spans="1:14">
      <c r="A1179" s="360"/>
      <c r="B1179" s="165"/>
      <c r="C1179" s="165"/>
      <c r="D1179" s="165"/>
      <c r="E1179" s="165"/>
      <c r="F1179" s="165"/>
      <c r="G1179" s="361"/>
      <c r="H1179" s="361"/>
      <c r="I1179" s="361"/>
      <c r="J1179" s="361"/>
      <c r="K1179" s="361"/>
      <c r="L1179" s="361"/>
      <c r="M1179" s="361"/>
      <c r="N1179" s="361"/>
    </row>
    <row r="1180" spans="1:14">
      <c r="A1180" s="360"/>
      <c r="B1180" s="165"/>
      <c r="C1180" s="165"/>
      <c r="D1180" s="165"/>
      <c r="E1180" s="165"/>
      <c r="F1180" s="165"/>
      <c r="G1180" s="361"/>
      <c r="H1180" s="361"/>
      <c r="I1180" s="361"/>
      <c r="J1180" s="361"/>
      <c r="K1180" s="361"/>
      <c r="L1180" s="361"/>
      <c r="M1180" s="361"/>
      <c r="N1180" s="361"/>
    </row>
    <row r="1181" spans="1:14">
      <c r="A1181" s="360"/>
      <c r="B1181" s="165"/>
      <c r="C1181" s="165"/>
      <c r="D1181" s="165"/>
      <c r="E1181" s="165"/>
      <c r="F1181" s="165"/>
      <c r="G1181" s="361"/>
      <c r="H1181" s="361"/>
      <c r="I1181" s="361"/>
      <c r="J1181" s="361"/>
      <c r="K1181" s="361"/>
      <c r="L1181" s="361"/>
      <c r="M1181" s="361"/>
      <c r="N1181" s="361"/>
    </row>
    <row r="1182" spans="1:14">
      <c r="A1182" s="360"/>
      <c r="B1182" s="165"/>
      <c r="C1182" s="165"/>
      <c r="D1182" s="165"/>
      <c r="E1182" s="165"/>
      <c r="F1182" s="165"/>
      <c r="G1182" s="361"/>
      <c r="H1182" s="361"/>
      <c r="I1182" s="361"/>
      <c r="J1182" s="361"/>
      <c r="K1182" s="361"/>
      <c r="L1182" s="361"/>
      <c r="M1182" s="361"/>
      <c r="N1182" s="361"/>
    </row>
    <row r="1183" spans="1:14">
      <c r="A1183" s="360"/>
      <c r="B1183" s="165"/>
      <c r="C1183" s="165"/>
      <c r="D1183" s="165"/>
      <c r="E1183" s="165"/>
      <c r="F1183" s="165"/>
      <c r="G1183" s="361"/>
      <c r="H1183" s="361"/>
      <c r="I1183" s="361"/>
      <c r="J1183" s="361"/>
      <c r="K1183" s="361"/>
      <c r="L1183" s="361"/>
      <c r="M1183" s="361"/>
      <c r="N1183" s="361"/>
    </row>
    <row r="1184" spans="1:14">
      <c r="A1184" s="360"/>
      <c r="B1184" s="165"/>
      <c r="C1184" s="165"/>
      <c r="D1184" s="165"/>
      <c r="E1184" s="165"/>
      <c r="F1184" s="165"/>
      <c r="G1184" s="361"/>
      <c r="H1184" s="361"/>
      <c r="I1184" s="361"/>
      <c r="J1184" s="361"/>
      <c r="K1184" s="361"/>
      <c r="L1184" s="361"/>
      <c r="M1184" s="361"/>
      <c r="N1184" s="361"/>
    </row>
    <row r="1185" spans="1:14">
      <c r="A1185" s="360"/>
      <c r="B1185" s="165"/>
      <c r="C1185" s="165"/>
      <c r="D1185" s="165"/>
      <c r="E1185" s="165"/>
      <c r="F1185" s="165"/>
      <c r="G1185" s="361"/>
      <c r="H1185" s="361"/>
      <c r="I1185" s="361"/>
      <c r="J1185" s="361"/>
      <c r="K1185" s="361"/>
      <c r="L1185" s="361"/>
      <c r="M1185" s="361"/>
      <c r="N1185" s="361"/>
    </row>
    <row r="1186" spans="1:14">
      <c r="A1186" s="360"/>
      <c r="B1186" s="165"/>
      <c r="C1186" s="165"/>
      <c r="D1186" s="165"/>
      <c r="E1186" s="165"/>
      <c r="F1186" s="165"/>
      <c r="G1186" s="361"/>
      <c r="H1186" s="361"/>
      <c r="I1186" s="361"/>
      <c r="J1186" s="361"/>
      <c r="K1186" s="361"/>
      <c r="L1186" s="361"/>
      <c r="M1186" s="361"/>
      <c r="N1186" s="361"/>
    </row>
    <row r="1187" spans="1:14">
      <c r="A1187" s="360"/>
      <c r="B1187" s="165"/>
      <c r="C1187" s="165"/>
      <c r="D1187" s="165"/>
      <c r="E1187" s="165"/>
      <c r="F1187" s="165"/>
      <c r="G1187" s="361"/>
      <c r="H1187" s="361"/>
      <c r="I1187" s="361"/>
      <c r="J1187" s="361"/>
      <c r="K1187" s="361"/>
      <c r="L1187" s="361"/>
      <c r="M1187" s="361"/>
      <c r="N1187" s="361"/>
    </row>
    <row r="1188" spans="1:14">
      <c r="A1188" s="360"/>
      <c r="B1188" s="165"/>
      <c r="C1188" s="165"/>
      <c r="D1188" s="165"/>
      <c r="E1188" s="165"/>
      <c r="F1188" s="165"/>
      <c r="G1188" s="361"/>
      <c r="H1188" s="361"/>
      <c r="I1188" s="361"/>
      <c r="J1188" s="361"/>
      <c r="K1188" s="361"/>
      <c r="L1188" s="361"/>
      <c r="M1188" s="361"/>
      <c r="N1188" s="361"/>
    </row>
    <row r="1189" spans="1:14">
      <c r="A1189" s="360"/>
      <c r="B1189" s="165"/>
      <c r="C1189" s="165"/>
      <c r="D1189" s="165"/>
      <c r="E1189" s="165"/>
      <c r="F1189" s="165"/>
      <c r="G1189" s="361"/>
      <c r="H1189" s="361"/>
      <c r="I1189" s="361"/>
      <c r="J1189" s="361"/>
      <c r="K1189" s="361"/>
      <c r="L1189" s="361"/>
      <c r="M1189" s="361"/>
      <c r="N1189" s="361"/>
    </row>
    <row r="1190" spans="1:14">
      <c r="A1190" s="360"/>
      <c r="B1190" s="165"/>
      <c r="C1190" s="165"/>
      <c r="D1190" s="165"/>
      <c r="E1190" s="165"/>
      <c r="F1190" s="165"/>
      <c r="G1190" s="361"/>
      <c r="H1190" s="361"/>
      <c r="I1190" s="361"/>
      <c r="J1190" s="361"/>
      <c r="K1190" s="361"/>
      <c r="L1190" s="361"/>
      <c r="M1190" s="361"/>
      <c r="N1190" s="361"/>
    </row>
    <row r="1191" spans="1:14">
      <c r="A1191" s="360"/>
      <c r="B1191" s="165"/>
      <c r="C1191" s="165"/>
      <c r="D1191" s="165"/>
      <c r="E1191" s="165"/>
      <c r="F1191" s="165"/>
      <c r="G1191" s="361"/>
      <c r="H1191" s="361"/>
      <c r="I1191" s="361"/>
      <c r="J1191" s="361"/>
      <c r="K1191" s="361"/>
      <c r="L1191" s="361"/>
      <c r="M1191" s="361"/>
      <c r="N1191" s="361"/>
    </row>
    <row r="1192" spans="1:14">
      <c r="A1192" s="360"/>
      <c r="B1192" s="165"/>
      <c r="C1192" s="165"/>
      <c r="D1192" s="165"/>
      <c r="E1192" s="165"/>
      <c r="F1192" s="165"/>
      <c r="G1192" s="361"/>
      <c r="H1192" s="361"/>
      <c r="I1192" s="361"/>
      <c r="J1192" s="361"/>
      <c r="K1192" s="361"/>
      <c r="L1192" s="361"/>
      <c r="M1192" s="361"/>
      <c r="N1192" s="361"/>
    </row>
    <row r="1193" spans="1:14">
      <c r="A1193" s="360"/>
      <c r="B1193" s="165"/>
      <c r="C1193" s="165"/>
      <c r="D1193" s="165"/>
      <c r="E1193" s="165"/>
      <c r="F1193" s="165"/>
      <c r="G1193" s="361"/>
      <c r="H1193" s="361"/>
      <c r="I1193" s="361"/>
      <c r="J1193" s="361"/>
      <c r="K1193" s="361"/>
      <c r="L1193" s="361"/>
      <c r="M1193" s="361"/>
      <c r="N1193" s="361"/>
    </row>
    <row r="1194" spans="1:14">
      <c r="A1194" s="360"/>
      <c r="B1194" s="165"/>
      <c r="C1194" s="165"/>
      <c r="D1194" s="165"/>
      <c r="E1194" s="165"/>
      <c r="F1194" s="165"/>
      <c r="G1194" s="361"/>
      <c r="H1194" s="361"/>
      <c r="I1194" s="361"/>
      <c r="J1194" s="361"/>
      <c r="K1194" s="361"/>
      <c r="L1194" s="361"/>
      <c r="M1194" s="361"/>
      <c r="N1194" s="361"/>
    </row>
    <row r="1195" spans="1:14">
      <c r="A1195" s="360"/>
      <c r="B1195" s="165"/>
      <c r="C1195" s="165"/>
      <c r="D1195" s="165"/>
      <c r="E1195" s="165"/>
      <c r="F1195" s="165"/>
      <c r="G1195" s="361"/>
      <c r="H1195" s="361"/>
      <c r="I1195" s="361"/>
      <c r="J1195" s="361"/>
      <c r="K1195" s="361"/>
      <c r="L1195" s="361"/>
      <c r="M1195" s="361"/>
      <c r="N1195" s="361"/>
    </row>
    <row r="1196" spans="1:14">
      <c r="A1196" s="360"/>
      <c r="B1196" s="165"/>
      <c r="C1196" s="165"/>
      <c r="D1196" s="165"/>
      <c r="E1196" s="165"/>
      <c r="F1196" s="165"/>
      <c r="G1196" s="361"/>
      <c r="H1196" s="361"/>
      <c r="I1196" s="361"/>
      <c r="J1196" s="361"/>
      <c r="K1196" s="361"/>
      <c r="L1196" s="361"/>
      <c r="M1196" s="361"/>
      <c r="N1196" s="361"/>
    </row>
    <row r="1197" spans="1:14">
      <c r="A1197" s="360"/>
      <c r="B1197" s="165"/>
      <c r="C1197" s="165"/>
      <c r="D1197" s="165"/>
      <c r="E1197" s="165"/>
      <c r="F1197" s="165"/>
      <c r="G1197" s="361"/>
      <c r="H1197" s="361"/>
      <c r="I1197" s="361"/>
      <c r="J1197" s="361"/>
      <c r="K1197" s="361"/>
      <c r="L1197" s="361"/>
      <c r="M1197" s="361"/>
      <c r="N1197" s="361"/>
    </row>
    <row r="1198" spans="1:14">
      <c r="A1198" s="360"/>
      <c r="B1198" s="165"/>
      <c r="C1198" s="165"/>
      <c r="D1198" s="165"/>
      <c r="E1198" s="165"/>
      <c r="F1198" s="165"/>
      <c r="G1198" s="361"/>
      <c r="H1198" s="361"/>
      <c r="I1198" s="361"/>
      <c r="J1198" s="361"/>
      <c r="K1198" s="361"/>
      <c r="L1198" s="361"/>
      <c r="M1198" s="361"/>
      <c r="N1198" s="361"/>
    </row>
    <row r="1199" spans="1:14">
      <c r="A1199" s="360"/>
      <c r="B1199" s="165"/>
      <c r="C1199" s="165"/>
      <c r="D1199" s="165"/>
      <c r="E1199" s="165"/>
      <c r="F1199" s="165"/>
      <c r="G1199" s="361"/>
      <c r="H1199" s="361"/>
      <c r="I1199" s="361"/>
      <c r="J1199" s="361"/>
      <c r="K1199" s="361"/>
      <c r="L1199" s="361"/>
      <c r="M1199" s="361"/>
      <c r="N1199" s="361"/>
    </row>
    <row r="1200" spans="1:14">
      <c r="A1200" s="360"/>
      <c r="B1200" s="165"/>
      <c r="C1200" s="165"/>
      <c r="D1200" s="165"/>
      <c r="E1200" s="165"/>
      <c r="F1200" s="165"/>
      <c r="G1200" s="361"/>
      <c r="H1200" s="361"/>
      <c r="I1200" s="361"/>
      <c r="J1200" s="361"/>
      <c r="K1200" s="361"/>
      <c r="L1200" s="361"/>
      <c r="M1200" s="361"/>
      <c r="N1200" s="361"/>
    </row>
    <row r="1201" spans="1:14">
      <c r="A1201" s="360"/>
      <c r="B1201" s="165"/>
      <c r="C1201" s="165"/>
      <c r="D1201" s="165"/>
      <c r="E1201" s="165"/>
      <c r="F1201" s="165"/>
      <c r="G1201" s="361"/>
      <c r="H1201" s="361"/>
      <c r="I1201" s="361"/>
      <c r="J1201" s="361"/>
      <c r="K1201" s="361"/>
      <c r="L1201" s="361"/>
      <c r="M1201" s="361"/>
      <c r="N1201" s="361"/>
    </row>
    <row r="1202" spans="1:14">
      <c r="A1202" s="360"/>
      <c r="B1202" s="165"/>
      <c r="C1202" s="165"/>
      <c r="D1202" s="165"/>
      <c r="E1202" s="165"/>
      <c r="F1202" s="165"/>
      <c r="G1202" s="361"/>
      <c r="H1202" s="361"/>
      <c r="I1202" s="361"/>
      <c r="J1202" s="361"/>
      <c r="K1202" s="361"/>
      <c r="L1202" s="361"/>
      <c r="M1202" s="361"/>
      <c r="N1202" s="361"/>
    </row>
    <row r="1203" spans="1:14">
      <c r="A1203" s="360"/>
      <c r="B1203" s="165"/>
      <c r="C1203" s="165"/>
      <c r="D1203" s="165"/>
      <c r="E1203" s="165"/>
      <c r="F1203" s="165"/>
      <c r="G1203" s="361"/>
      <c r="H1203" s="361"/>
      <c r="I1203" s="361"/>
      <c r="J1203" s="361"/>
      <c r="K1203" s="361"/>
      <c r="L1203" s="361"/>
      <c r="M1203" s="361"/>
      <c r="N1203" s="361"/>
    </row>
    <row r="1204" spans="1:14">
      <c r="A1204" s="360"/>
      <c r="B1204" s="165"/>
      <c r="C1204" s="165"/>
      <c r="D1204" s="165"/>
      <c r="E1204" s="165"/>
      <c r="F1204" s="165"/>
      <c r="G1204" s="361"/>
      <c r="H1204" s="361"/>
      <c r="I1204" s="361"/>
      <c r="J1204" s="361"/>
      <c r="K1204" s="361"/>
      <c r="L1204" s="361"/>
      <c r="M1204" s="361"/>
      <c r="N1204" s="361"/>
    </row>
    <row r="1205" spans="1:14">
      <c r="A1205" s="360"/>
      <c r="B1205" s="165"/>
      <c r="C1205" s="165"/>
      <c r="D1205" s="165"/>
      <c r="E1205" s="165"/>
      <c r="F1205" s="165"/>
      <c r="G1205" s="361"/>
      <c r="H1205" s="361"/>
      <c r="I1205" s="361"/>
      <c r="J1205" s="361"/>
      <c r="K1205" s="361"/>
      <c r="L1205" s="361"/>
      <c r="M1205" s="361"/>
      <c r="N1205" s="361"/>
    </row>
    <row r="1206" spans="1:14">
      <c r="A1206" s="360"/>
      <c r="B1206" s="165"/>
      <c r="C1206" s="165"/>
      <c r="D1206" s="165"/>
      <c r="E1206" s="165"/>
      <c r="F1206" s="165"/>
      <c r="G1206" s="361"/>
      <c r="H1206" s="361"/>
      <c r="I1206" s="361"/>
      <c r="J1206" s="361"/>
      <c r="K1206" s="361"/>
      <c r="L1206" s="361"/>
      <c r="M1206" s="361"/>
      <c r="N1206" s="361"/>
    </row>
    <row r="1207" spans="1:14">
      <c r="A1207" s="360"/>
      <c r="B1207" s="165"/>
      <c r="C1207" s="165"/>
      <c r="D1207" s="165"/>
      <c r="E1207" s="165"/>
      <c r="F1207" s="165"/>
      <c r="G1207" s="361"/>
      <c r="H1207" s="361"/>
      <c r="I1207" s="361"/>
      <c r="J1207" s="361"/>
      <c r="K1207" s="361"/>
      <c r="L1207" s="361"/>
      <c r="M1207" s="361"/>
      <c r="N1207" s="361"/>
    </row>
    <row r="1208" spans="1:14">
      <c r="A1208" s="360"/>
      <c r="B1208" s="165"/>
      <c r="C1208" s="165"/>
      <c r="D1208" s="165"/>
      <c r="E1208" s="165"/>
      <c r="F1208" s="165"/>
      <c r="G1208" s="361"/>
      <c r="H1208" s="361"/>
      <c r="I1208" s="361"/>
      <c r="J1208" s="361"/>
      <c r="K1208" s="361"/>
      <c r="L1208" s="361"/>
      <c r="M1208" s="361"/>
      <c r="N1208" s="361"/>
    </row>
    <row r="1209" spans="1:14">
      <c r="A1209" s="360"/>
      <c r="B1209" s="165"/>
      <c r="C1209" s="165"/>
      <c r="D1209" s="165"/>
      <c r="E1209" s="165"/>
      <c r="F1209" s="165"/>
      <c r="G1209" s="361"/>
      <c r="H1209" s="361"/>
      <c r="I1209" s="361"/>
      <c r="J1209" s="361"/>
      <c r="K1209" s="361"/>
      <c r="L1209" s="361"/>
      <c r="M1209" s="361"/>
      <c r="N1209" s="361"/>
    </row>
    <row r="1210" spans="1:14">
      <c r="A1210" s="360"/>
      <c r="B1210" s="165"/>
      <c r="C1210" s="165"/>
      <c r="D1210" s="165"/>
      <c r="E1210" s="165"/>
      <c r="F1210" s="165"/>
      <c r="G1210" s="361"/>
      <c r="H1210" s="361"/>
      <c r="I1210" s="361"/>
      <c r="J1210" s="361"/>
      <c r="K1210" s="361"/>
      <c r="L1210" s="361"/>
      <c r="M1210" s="361"/>
      <c r="N1210" s="361"/>
    </row>
    <row r="1211" spans="1:14">
      <c r="A1211" s="360"/>
      <c r="B1211" s="165"/>
      <c r="C1211" s="165"/>
      <c r="D1211" s="165"/>
      <c r="E1211" s="165"/>
      <c r="F1211" s="165"/>
      <c r="G1211" s="361"/>
      <c r="H1211" s="361"/>
      <c r="I1211" s="361"/>
      <c r="J1211" s="361"/>
      <c r="K1211" s="361"/>
      <c r="L1211" s="361"/>
      <c r="M1211" s="361"/>
      <c r="N1211" s="361"/>
    </row>
    <row r="1212" spans="1:14">
      <c r="A1212" s="360"/>
      <c r="B1212" s="165"/>
      <c r="C1212" s="165"/>
      <c r="D1212" s="165"/>
      <c r="E1212" s="165"/>
      <c r="F1212" s="165"/>
      <c r="G1212" s="361"/>
      <c r="H1212" s="361"/>
      <c r="I1212" s="361"/>
      <c r="J1212" s="361"/>
      <c r="K1212" s="361"/>
      <c r="L1212" s="361"/>
      <c r="M1212" s="361"/>
      <c r="N1212" s="361"/>
    </row>
    <row r="1213" spans="1:14">
      <c r="A1213" s="360"/>
      <c r="B1213" s="165"/>
      <c r="C1213" s="165"/>
      <c r="D1213" s="165"/>
      <c r="E1213" s="165"/>
      <c r="F1213" s="165"/>
      <c r="G1213" s="361"/>
      <c r="H1213" s="361"/>
      <c r="I1213" s="361"/>
      <c r="J1213" s="361"/>
      <c r="K1213" s="361"/>
      <c r="L1213" s="361"/>
      <c r="M1213" s="361"/>
      <c r="N1213" s="361"/>
    </row>
    <row r="1214" spans="1:14">
      <c r="A1214" s="360"/>
      <c r="B1214" s="165"/>
      <c r="C1214" s="165"/>
      <c r="D1214" s="165"/>
      <c r="E1214" s="165"/>
      <c r="F1214" s="165"/>
      <c r="G1214" s="361"/>
      <c r="H1214" s="361"/>
      <c r="I1214" s="361"/>
      <c r="J1214" s="361"/>
      <c r="K1214" s="361"/>
      <c r="L1214" s="361"/>
      <c r="M1214" s="361"/>
      <c r="N1214" s="361"/>
    </row>
    <row r="1215" spans="1:14">
      <c r="A1215" s="360"/>
      <c r="B1215" s="165"/>
      <c r="C1215" s="165"/>
      <c r="D1215" s="165"/>
      <c r="E1215" s="165"/>
      <c r="F1215" s="165"/>
      <c r="G1215" s="361"/>
      <c r="H1215" s="361"/>
      <c r="I1215" s="361"/>
      <c r="J1215" s="361"/>
      <c r="K1215" s="361"/>
      <c r="L1215" s="361"/>
      <c r="M1215" s="361"/>
      <c r="N1215" s="361"/>
    </row>
    <row r="1216" spans="1:14">
      <c r="A1216" s="360"/>
      <c r="B1216" s="165"/>
      <c r="C1216" s="165"/>
      <c r="D1216" s="165"/>
      <c r="E1216" s="165"/>
      <c r="F1216" s="165"/>
      <c r="G1216" s="361"/>
      <c r="H1216" s="361"/>
      <c r="I1216" s="361"/>
      <c r="J1216" s="361"/>
      <c r="K1216" s="361"/>
      <c r="L1216" s="361"/>
      <c r="M1216" s="361"/>
      <c r="N1216" s="361"/>
    </row>
    <row r="1217" spans="1:14">
      <c r="A1217" s="360"/>
      <c r="B1217" s="165"/>
      <c r="C1217" s="165"/>
      <c r="D1217" s="165"/>
      <c r="E1217" s="165"/>
      <c r="F1217" s="165"/>
      <c r="G1217" s="361"/>
      <c r="H1217" s="361"/>
      <c r="I1217" s="361"/>
      <c r="J1217" s="361"/>
      <c r="K1217" s="361"/>
      <c r="L1217" s="361"/>
      <c r="M1217" s="361"/>
      <c r="N1217" s="361"/>
    </row>
    <row r="1218" spans="1:14">
      <c r="A1218" s="360"/>
      <c r="B1218" s="165"/>
      <c r="C1218" s="165"/>
      <c r="D1218" s="165"/>
      <c r="E1218" s="165"/>
      <c r="F1218" s="165"/>
      <c r="G1218" s="361"/>
      <c r="H1218" s="361"/>
      <c r="I1218" s="361"/>
      <c r="J1218" s="361"/>
      <c r="K1218" s="361"/>
      <c r="L1218" s="361"/>
      <c r="M1218" s="361"/>
      <c r="N1218" s="361"/>
    </row>
    <row r="1219" spans="1:14">
      <c r="A1219" s="360"/>
      <c r="B1219" s="165"/>
      <c r="C1219" s="165"/>
      <c r="D1219" s="165"/>
      <c r="E1219" s="165"/>
      <c r="F1219" s="165"/>
      <c r="G1219" s="361"/>
      <c r="H1219" s="361"/>
      <c r="I1219" s="361"/>
      <c r="J1219" s="361"/>
      <c r="K1219" s="361"/>
      <c r="L1219" s="361"/>
      <c r="M1219" s="361"/>
      <c r="N1219" s="361"/>
    </row>
    <row r="1220" spans="1:14">
      <c r="A1220" s="360"/>
      <c r="B1220" s="165"/>
      <c r="C1220" s="165"/>
      <c r="D1220" s="165"/>
      <c r="E1220" s="165"/>
      <c r="F1220" s="165"/>
      <c r="G1220" s="361"/>
      <c r="H1220" s="361"/>
      <c r="I1220" s="361"/>
      <c r="J1220" s="361"/>
      <c r="K1220" s="361"/>
      <c r="L1220" s="361"/>
      <c r="M1220" s="361"/>
      <c r="N1220" s="361"/>
    </row>
    <row r="1221" spans="1:14">
      <c r="A1221" s="360"/>
      <c r="B1221" s="165"/>
      <c r="C1221" s="165"/>
      <c r="D1221" s="165"/>
      <c r="E1221" s="165"/>
      <c r="F1221" s="165"/>
      <c r="G1221" s="361"/>
      <c r="H1221" s="361"/>
      <c r="I1221" s="361"/>
      <c r="J1221" s="361"/>
      <c r="K1221" s="361"/>
      <c r="L1221" s="361"/>
      <c r="M1221" s="361"/>
      <c r="N1221" s="361"/>
    </row>
    <row r="1222" spans="1:14">
      <c r="A1222" s="360"/>
      <c r="B1222" s="165"/>
      <c r="C1222" s="165"/>
      <c r="D1222" s="165"/>
      <c r="E1222" s="165"/>
      <c r="F1222" s="165"/>
      <c r="G1222" s="361"/>
      <c r="H1222" s="361"/>
      <c r="I1222" s="361"/>
      <c r="J1222" s="361"/>
      <c r="K1222" s="361"/>
      <c r="L1222" s="361"/>
      <c r="M1222" s="361"/>
      <c r="N1222" s="361"/>
    </row>
    <row r="1223" spans="1:14">
      <c r="A1223" s="360"/>
      <c r="B1223" s="165"/>
      <c r="C1223" s="165"/>
      <c r="D1223" s="165"/>
      <c r="E1223" s="165"/>
      <c r="F1223" s="165"/>
      <c r="G1223" s="361"/>
      <c r="H1223" s="361"/>
      <c r="I1223" s="361"/>
      <c r="J1223" s="361"/>
      <c r="K1223" s="361"/>
      <c r="L1223" s="361"/>
      <c r="M1223" s="361"/>
      <c r="N1223" s="361"/>
    </row>
    <row r="1224" spans="1:14">
      <c r="A1224" s="360"/>
      <c r="B1224" s="165"/>
      <c r="C1224" s="165"/>
      <c r="D1224" s="165"/>
      <c r="E1224" s="165"/>
      <c r="F1224" s="165"/>
      <c r="G1224" s="361"/>
      <c r="H1224" s="361"/>
      <c r="I1224" s="361"/>
      <c r="J1224" s="361"/>
      <c r="K1224" s="361"/>
      <c r="L1224" s="361"/>
      <c r="M1224" s="361"/>
      <c r="N1224" s="361"/>
    </row>
    <row r="1225" spans="1:14">
      <c r="A1225" s="360"/>
      <c r="B1225" s="165"/>
      <c r="C1225" s="165"/>
      <c r="D1225" s="165"/>
      <c r="E1225" s="165"/>
      <c r="F1225" s="165"/>
      <c r="G1225" s="361"/>
      <c r="H1225" s="361"/>
      <c r="I1225" s="361"/>
      <c r="J1225" s="361"/>
      <c r="K1225" s="361"/>
      <c r="L1225" s="361"/>
      <c r="M1225" s="361"/>
      <c r="N1225" s="361"/>
    </row>
    <row r="1226" spans="1:14">
      <c r="A1226" s="360"/>
      <c r="B1226" s="165"/>
      <c r="C1226" s="165"/>
      <c r="D1226" s="165"/>
      <c r="E1226" s="165"/>
      <c r="F1226" s="165"/>
      <c r="G1226" s="361"/>
      <c r="H1226" s="361"/>
      <c r="I1226" s="361"/>
      <c r="J1226" s="361"/>
      <c r="K1226" s="361"/>
      <c r="L1226" s="361"/>
      <c r="M1226" s="361"/>
      <c r="N1226" s="361"/>
    </row>
    <row r="1227" spans="1:14">
      <c r="A1227" s="360"/>
      <c r="B1227" s="165"/>
      <c r="C1227" s="165"/>
      <c r="D1227" s="165"/>
      <c r="E1227" s="165"/>
      <c r="F1227" s="165"/>
      <c r="G1227" s="361"/>
      <c r="H1227" s="361"/>
      <c r="I1227" s="361"/>
      <c r="J1227" s="361"/>
      <c r="K1227" s="361"/>
      <c r="L1227" s="361"/>
      <c r="M1227" s="361"/>
      <c r="N1227" s="361"/>
    </row>
    <row r="1228" spans="1:14">
      <c r="A1228" s="360"/>
      <c r="B1228" s="165"/>
      <c r="C1228" s="165"/>
      <c r="D1228" s="165"/>
      <c r="E1228" s="165"/>
      <c r="F1228" s="165"/>
      <c r="G1228" s="361"/>
      <c r="H1228" s="361"/>
      <c r="I1228" s="361"/>
      <c r="J1228" s="361"/>
      <c r="K1228" s="361"/>
      <c r="L1228" s="361"/>
      <c r="M1228" s="361"/>
      <c r="N1228" s="361"/>
    </row>
    <row r="1229" spans="1:14">
      <c r="A1229" s="360"/>
      <c r="B1229" s="165"/>
      <c r="C1229" s="165"/>
      <c r="D1229" s="165"/>
      <c r="E1229" s="165"/>
      <c r="F1229" s="165"/>
      <c r="G1229" s="361"/>
      <c r="H1229" s="361"/>
      <c r="I1229" s="361"/>
      <c r="J1229" s="361"/>
      <c r="K1229" s="361"/>
      <c r="L1229" s="361"/>
      <c r="M1229" s="361"/>
      <c r="N1229" s="361"/>
    </row>
    <row r="1230" spans="1:14">
      <c r="A1230" s="360"/>
      <c r="B1230" s="165"/>
      <c r="C1230" s="165"/>
      <c r="D1230" s="165"/>
      <c r="E1230" s="165"/>
      <c r="F1230" s="165"/>
      <c r="G1230" s="361"/>
      <c r="H1230" s="361"/>
      <c r="I1230" s="361"/>
      <c r="J1230" s="361"/>
      <c r="K1230" s="361"/>
      <c r="L1230" s="361"/>
      <c r="M1230" s="361"/>
      <c r="N1230" s="361"/>
    </row>
    <row r="1231" spans="1:14">
      <c r="A1231" s="360"/>
      <c r="B1231" s="165"/>
      <c r="C1231" s="165"/>
      <c r="D1231" s="165"/>
      <c r="E1231" s="165"/>
      <c r="F1231" s="165"/>
      <c r="G1231" s="361"/>
      <c r="H1231" s="361"/>
      <c r="I1231" s="361"/>
      <c r="J1231" s="361"/>
      <c r="K1231" s="361"/>
      <c r="L1231" s="361"/>
      <c r="M1231" s="361"/>
      <c r="N1231" s="361"/>
    </row>
    <row r="1232" spans="1:14">
      <c r="A1232" s="360"/>
      <c r="B1232" s="165"/>
      <c r="C1232" s="165"/>
      <c r="D1232" s="165"/>
      <c r="E1232" s="165"/>
      <c r="F1232" s="165"/>
      <c r="G1232" s="361"/>
      <c r="H1232" s="361"/>
      <c r="I1232" s="361"/>
      <c r="J1232" s="361"/>
      <c r="K1232" s="361"/>
      <c r="L1232" s="361"/>
      <c r="M1232" s="361"/>
      <c r="N1232" s="361"/>
    </row>
    <row r="1233" spans="1:14">
      <c r="A1233" s="360"/>
      <c r="B1233" s="165"/>
      <c r="C1233" s="165"/>
      <c r="D1233" s="165"/>
      <c r="E1233" s="165"/>
      <c r="F1233" s="165"/>
      <c r="G1233" s="361"/>
      <c r="H1233" s="361"/>
      <c r="I1233" s="361"/>
      <c r="J1233" s="361"/>
      <c r="K1233" s="361"/>
      <c r="L1233" s="361"/>
      <c r="M1233" s="361"/>
      <c r="N1233" s="361"/>
    </row>
    <row r="1234" spans="1:14">
      <c r="A1234" s="360"/>
      <c r="B1234" s="165"/>
      <c r="C1234" s="165"/>
      <c r="D1234" s="165"/>
      <c r="E1234" s="165"/>
      <c r="F1234" s="165"/>
      <c r="G1234" s="361"/>
      <c r="H1234" s="361"/>
      <c r="I1234" s="361"/>
      <c r="J1234" s="361"/>
      <c r="K1234" s="361"/>
      <c r="L1234" s="361"/>
      <c r="M1234" s="361"/>
      <c r="N1234" s="361"/>
    </row>
    <row r="1235" spans="1:14">
      <c r="A1235" s="360"/>
      <c r="B1235" s="165"/>
      <c r="C1235" s="165"/>
      <c r="D1235" s="165"/>
      <c r="E1235" s="165"/>
      <c r="F1235" s="165"/>
      <c r="G1235" s="361"/>
      <c r="H1235" s="361"/>
      <c r="I1235" s="361"/>
      <c r="J1235" s="361"/>
      <c r="K1235" s="361"/>
      <c r="L1235" s="361"/>
      <c r="M1235" s="361"/>
      <c r="N1235" s="361"/>
    </row>
    <row r="1236" spans="1:14">
      <c r="A1236" s="360"/>
      <c r="B1236" s="165"/>
      <c r="C1236" s="165"/>
      <c r="D1236" s="165"/>
      <c r="E1236" s="165"/>
      <c r="F1236" s="165"/>
      <c r="G1236" s="361"/>
      <c r="H1236" s="361"/>
      <c r="I1236" s="361"/>
      <c r="J1236" s="361"/>
      <c r="K1236" s="361"/>
      <c r="L1236" s="361"/>
      <c r="M1236" s="361"/>
      <c r="N1236" s="361"/>
    </row>
    <row r="1237" spans="1:14">
      <c r="A1237" s="360"/>
      <c r="B1237" s="165"/>
      <c r="C1237" s="165"/>
      <c r="D1237" s="165"/>
      <c r="E1237" s="165"/>
      <c r="F1237" s="165"/>
      <c r="G1237" s="361"/>
      <c r="H1237" s="361"/>
      <c r="I1237" s="361"/>
      <c r="J1237" s="361"/>
      <c r="K1237" s="361"/>
      <c r="L1237" s="361"/>
      <c r="M1237" s="361"/>
      <c r="N1237" s="361"/>
    </row>
    <row r="1238" spans="1:14">
      <c r="A1238" s="360"/>
      <c r="B1238" s="165"/>
      <c r="C1238" s="165"/>
      <c r="D1238" s="165"/>
      <c r="E1238" s="165"/>
      <c r="F1238" s="165"/>
      <c r="G1238" s="361"/>
      <c r="H1238" s="361"/>
      <c r="I1238" s="361"/>
      <c r="J1238" s="361"/>
      <c r="K1238" s="361"/>
      <c r="L1238" s="361"/>
      <c r="M1238" s="361"/>
      <c r="N1238" s="361"/>
    </row>
    <row r="1239" spans="1:14">
      <c r="A1239" s="360"/>
      <c r="B1239" s="165"/>
      <c r="C1239" s="165"/>
      <c r="D1239" s="165"/>
      <c r="E1239" s="165"/>
      <c r="F1239" s="165"/>
      <c r="G1239" s="361"/>
      <c r="H1239" s="361"/>
      <c r="I1239" s="361"/>
      <c r="J1239" s="361"/>
      <c r="K1239" s="361"/>
      <c r="L1239" s="361"/>
      <c r="M1239" s="361"/>
      <c r="N1239" s="361"/>
    </row>
    <row r="1240" spans="1:14">
      <c r="A1240" s="360"/>
      <c r="B1240" s="165"/>
      <c r="C1240" s="165"/>
      <c r="D1240" s="165"/>
      <c r="E1240" s="165"/>
      <c r="F1240" s="165"/>
      <c r="G1240" s="361"/>
      <c r="H1240" s="361"/>
      <c r="I1240" s="361"/>
      <c r="J1240" s="361"/>
      <c r="K1240" s="361"/>
      <c r="L1240" s="361"/>
      <c r="M1240" s="361"/>
      <c r="N1240" s="361"/>
    </row>
    <row r="1241" spans="1:14">
      <c r="A1241" s="360"/>
      <c r="B1241" s="165"/>
      <c r="C1241" s="165"/>
      <c r="D1241" s="165"/>
      <c r="E1241" s="165"/>
      <c r="F1241" s="165"/>
      <c r="G1241" s="361"/>
      <c r="H1241" s="361"/>
      <c r="I1241" s="361"/>
      <c r="J1241" s="361"/>
      <c r="K1241" s="361"/>
      <c r="L1241" s="361"/>
      <c r="M1241" s="361"/>
      <c r="N1241" s="361"/>
    </row>
    <row r="1242" spans="1:14">
      <c r="A1242" s="360"/>
      <c r="B1242" s="165"/>
      <c r="C1242" s="165"/>
      <c r="D1242" s="165"/>
      <c r="E1242" s="165"/>
      <c r="F1242" s="165"/>
      <c r="G1242" s="361"/>
      <c r="H1242" s="361"/>
      <c r="I1242" s="361"/>
      <c r="J1242" s="361"/>
      <c r="K1242" s="361"/>
      <c r="L1242" s="361"/>
      <c r="M1242" s="361"/>
      <c r="N1242" s="361"/>
    </row>
    <row r="1243" spans="1:14">
      <c r="A1243" s="360"/>
      <c r="B1243" s="165"/>
      <c r="C1243" s="165"/>
      <c r="D1243" s="165"/>
      <c r="E1243" s="165"/>
      <c r="F1243" s="165"/>
      <c r="G1243" s="361"/>
      <c r="H1243" s="361"/>
      <c r="I1243" s="361"/>
      <c r="J1243" s="361"/>
      <c r="K1243" s="361"/>
      <c r="L1243" s="361"/>
      <c r="M1243" s="361"/>
      <c r="N1243" s="361"/>
    </row>
    <row r="1244" spans="1:14">
      <c r="A1244" s="360"/>
      <c r="B1244" s="165"/>
      <c r="C1244" s="165"/>
      <c r="D1244" s="165"/>
      <c r="E1244" s="165"/>
      <c r="F1244" s="165"/>
      <c r="G1244" s="361"/>
      <c r="H1244" s="361"/>
      <c r="I1244" s="361"/>
      <c r="J1244" s="361"/>
      <c r="K1244" s="361"/>
      <c r="L1244" s="361"/>
      <c r="M1244" s="361"/>
      <c r="N1244" s="361"/>
    </row>
    <row r="1245" spans="1:14">
      <c r="A1245" s="360"/>
      <c r="B1245" s="165"/>
      <c r="C1245" s="165"/>
      <c r="D1245" s="165"/>
      <c r="E1245" s="165"/>
      <c r="F1245" s="165"/>
      <c r="G1245" s="361"/>
      <c r="H1245" s="361"/>
      <c r="I1245" s="361"/>
      <c r="J1245" s="361"/>
      <c r="K1245" s="361"/>
      <c r="L1245" s="361"/>
      <c r="M1245" s="361"/>
      <c r="N1245" s="361"/>
    </row>
    <row r="1246" spans="1:14">
      <c r="A1246" s="360"/>
      <c r="B1246" s="165"/>
      <c r="C1246" s="165"/>
      <c r="D1246" s="165"/>
      <c r="E1246" s="165"/>
      <c r="F1246" s="165"/>
      <c r="G1246" s="361"/>
      <c r="H1246" s="361"/>
      <c r="I1246" s="361"/>
      <c r="J1246" s="361"/>
      <c r="K1246" s="361"/>
      <c r="L1246" s="361"/>
      <c r="M1246" s="361"/>
      <c r="N1246" s="361"/>
    </row>
    <row r="1247" spans="1:14">
      <c r="A1247" s="360"/>
      <c r="B1247" s="165"/>
      <c r="C1247" s="165"/>
      <c r="D1247" s="165"/>
      <c r="E1247" s="165"/>
      <c r="F1247" s="165"/>
      <c r="G1247" s="361"/>
      <c r="H1247" s="361"/>
      <c r="I1247" s="361"/>
      <c r="J1247" s="361"/>
      <c r="K1247" s="361"/>
      <c r="L1247" s="361"/>
      <c r="M1247" s="361"/>
      <c r="N1247" s="361"/>
    </row>
    <row r="1248" spans="1:14">
      <c r="A1248" s="360"/>
      <c r="B1248" s="165"/>
      <c r="C1248" s="165"/>
      <c r="D1248" s="165"/>
      <c r="E1248" s="165"/>
      <c r="F1248" s="165"/>
      <c r="G1248" s="361"/>
      <c r="H1248" s="361"/>
      <c r="I1248" s="361"/>
      <c r="J1248" s="361"/>
      <c r="K1248" s="361"/>
      <c r="L1248" s="361"/>
      <c r="M1248" s="361"/>
      <c r="N1248" s="361"/>
    </row>
    <row r="1249" spans="1:14">
      <c r="A1249" s="360"/>
      <c r="B1249" s="165"/>
      <c r="C1249" s="165"/>
      <c r="D1249" s="165"/>
      <c r="E1249" s="165"/>
      <c r="F1249" s="165"/>
      <c r="G1249" s="361"/>
      <c r="H1249" s="361"/>
      <c r="I1249" s="361"/>
      <c r="J1249" s="361"/>
      <c r="K1249" s="361"/>
      <c r="L1249" s="361"/>
      <c r="M1249" s="361"/>
      <c r="N1249" s="361"/>
    </row>
    <row r="1250" spans="1:14">
      <c r="A1250" s="360"/>
      <c r="B1250" s="165"/>
      <c r="C1250" s="165"/>
      <c r="D1250" s="165"/>
      <c r="E1250" s="165"/>
      <c r="F1250" s="165"/>
      <c r="G1250" s="361"/>
      <c r="H1250" s="361"/>
      <c r="I1250" s="361"/>
      <c r="J1250" s="361"/>
      <c r="K1250" s="361"/>
      <c r="L1250" s="361"/>
      <c r="M1250" s="361"/>
      <c r="N1250" s="361"/>
    </row>
    <row r="1251" spans="1:14">
      <c r="A1251" s="360"/>
      <c r="B1251" s="165"/>
      <c r="C1251" s="165"/>
      <c r="D1251" s="165"/>
      <c r="E1251" s="165"/>
      <c r="F1251" s="165"/>
      <c r="G1251" s="361"/>
      <c r="H1251" s="361"/>
      <c r="I1251" s="361"/>
      <c r="J1251" s="361"/>
      <c r="K1251" s="361"/>
      <c r="L1251" s="361"/>
      <c r="M1251" s="361"/>
      <c r="N1251" s="361"/>
    </row>
    <row r="1252" spans="1:14">
      <c r="A1252" s="360"/>
      <c r="B1252" s="165"/>
      <c r="C1252" s="165"/>
      <c r="D1252" s="165"/>
      <c r="E1252" s="165"/>
      <c r="F1252" s="165"/>
      <c r="G1252" s="361"/>
      <c r="H1252" s="361"/>
      <c r="I1252" s="361"/>
      <c r="J1252" s="361"/>
      <c r="K1252" s="361"/>
      <c r="L1252" s="361"/>
      <c r="M1252" s="361"/>
      <c r="N1252" s="361"/>
    </row>
    <row r="1253" spans="1:14">
      <c r="A1253" s="360"/>
      <c r="B1253" s="165"/>
      <c r="C1253" s="165"/>
      <c r="D1253" s="165"/>
      <c r="E1253" s="165"/>
      <c r="F1253" s="165"/>
      <c r="G1253" s="361"/>
      <c r="H1253" s="361"/>
      <c r="I1253" s="361"/>
      <c r="J1253" s="361"/>
      <c r="K1253" s="361"/>
      <c r="L1253" s="361"/>
      <c r="M1253" s="361"/>
      <c r="N1253" s="361"/>
    </row>
    <row r="1254" spans="1:14">
      <c r="A1254" s="360"/>
      <c r="B1254" s="165"/>
      <c r="C1254" s="165"/>
      <c r="D1254" s="165"/>
      <c r="E1254" s="165"/>
      <c r="F1254" s="165"/>
      <c r="G1254" s="361"/>
      <c r="H1254" s="361"/>
      <c r="I1254" s="361"/>
      <c r="J1254" s="361"/>
      <c r="K1254" s="361"/>
      <c r="L1254" s="361"/>
      <c r="M1254" s="361"/>
      <c r="N1254" s="361"/>
    </row>
    <row r="1255" spans="1:14">
      <c r="A1255" s="360"/>
      <c r="B1255" s="165"/>
      <c r="C1255" s="165"/>
      <c r="D1255" s="165"/>
      <c r="E1255" s="165"/>
      <c r="F1255" s="165"/>
      <c r="G1255" s="361"/>
      <c r="H1255" s="361"/>
      <c r="I1255" s="361"/>
      <c r="J1255" s="361"/>
      <c r="K1255" s="361"/>
      <c r="L1255" s="361"/>
      <c r="M1255" s="361"/>
      <c r="N1255" s="361"/>
    </row>
    <row r="1256" spans="1:14">
      <c r="A1256" s="360"/>
      <c r="B1256" s="165"/>
      <c r="C1256" s="165"/>
      <c r="D1256" s="165"/>
      <c r="E1256" s="165"/>
      <c r="F1256" s="165"/>
      <c r="G1256" s="361"/>
      <c r="H1256" s="361"/>
      <c r="I1256" s="361"/>
      <c r="J1256" s="361"/>
      <c r="K1256" s="361"/>
      <c r="L1256" s="361"/>
      <c r="M1256" s="361"/>
      <c r="N1256" s="361"/>
    </row>
    <row r="1257" spans="1:14">
      <c r="A1257" s="360"/>
      <c r="B1257" s="165"/>
      <c r="C1257" s="165"/>
      <c r="D1257" s="165"/>
      <c r="E1257" s="165"/>
      <c r="F1257" s="165"/>
      <c r="G1257" s="361"/>
      <c r="H1257" s="361"/>
      <c r="I1257" s="361"/>
      <c r="J1257" s="361"/>
      <c r="K1257" s="361"/>
      <c r="L1257" s="361"/>
      <c r="M1257" s="361"/>
      <c r="N1257" s="361"/>
    </row>
    <row r="1258" spans="1:14">
      <c r="A1258" s="360"/>
      <c r="B1258" s="165"/>
      <c r="C1258" s="165"/>
      <c r="D1258" s="165"/>
      <c r="E1258" s="165"/>
      <c r="F1258" s="165"/>
      <c r="G1258" s="361"/>
      <c r="H1258" s="361"/>
      <c r="I1258" s="361"/>
      <c r="J1258" s="361"/>
      <c r="K1258" s="361"/>
      <c r="L1258" s="361"/>
      <c r="M1258" s="361"/>
      <c r="N1258" s="361"/>
    </row>
    <row r="1259" spans="1:14">
      <c r="A1259" s="360"/>
      <c r="B1259" s="165"/>
      <c r="C1259" s="165"/>
      <c r="D1259" s="165"/>
      <c r="E1259" s="165"/>
      <c r="F1259" s="165"/>
      <c r="G1259" s="361"/>
      <c r="H1259" s="361"/>
      <c r="I1259" s="361"/>
      <c r="J1259" s="361"/>
      <c r="K1259" s="361"/>
      <c r="L1259" s="361"/>
      <c r="M1259" s="361"/>
      <c r="N1259" s="361"/>
    </row>
    <row r="1260" spans="1:14">
      <c r="A1260" s="360"/>
      <c r="B1260" s="165"/>
      <c r="C1260" s="165"/>
      <c r="D1260" s="165"/>
      <c r="E1260" s="165"/>
      <c r="F1260" s="165"/>
      <c r="G1260" s="361"/>
      <c r="H1260" s="361"/>
      <c r="I1260" s="361"/>
      <c r="J1260" s="361"/>
      <c r="K1260" s="361"/>
      <c r="L1260" s="361"/>
      <c r="M1260" s="361"/>
      <c r="N1260" s="361"/>
    </row>
    <row r="1261" spans="1:14">
      <c r="A1261" s="360"/>
      <c r="B1261" s="165"/>
      <c r="C1261" s="165"/>
      <c r="D1261" s="165"/>
      <c r="E1261" s="165"/>
      <c r="F1261" s="165"/>
      <c r="G1261" s="361"/>
      <c r="H1261" s="361"/>
      <c r="I1261" s="361"/>
      <c r="J1261" s="361"/>
      <c r="K1261" s="361"/>
      <c r="L1261" s="361"/>
      <c r="M1261" s="361"/>
      <c r="N1261" s="361"/>
    </row>
    <row r="1262" spans="1:14">
      <c r="A1262" s="360"/>
      <c r="B1262" s="165"/>
      <c r="C1262" s="165"/>
      <c r="D1262" s="165"/>
      <c r="E1262" s="165"/>
      <c r="F1262" s="165"/>
      <c r="G1262" s="361"/>
      <c r="H1262" s="361"/>
      <c r="I1262" s="361"/>
      <c r="J1262" s="361"/>
      <c r="K1262" s="361"/>
      <c r="L1262" s="361"/>
      <c r="M1262" s="361"/>
      <c r="N1262" s="361"/>
    </row>
    <row r="1263" spans="1:14">
      <c r="A1263" s="360"/>
      <c r="B1263" s="165"/>
      <c r="C1263" s="165"/>
      <c r="D1263" s="165"/>
      <c r="E1263" s="165"/>
      <c r="F1263" s="165"/>
      <c r="G1263" s="361"/>
      <c r="H1263" s="361"/>
      <c r="I1263" s="361"/>
      <c r="J1263" s="361"/>
      <c r="K1263" s="361"/>
      <c r="L1263" s="361"/>
      <c r="M1263" s="361"/>
      <c r="N1263" s="361"/>
    </row>
    <row r="1264" spans="1:14">
      <c r="A1264" s="360"/>
      <c r="B1264" s="165"/>
      <c r="C1264" s="165"/>
      <c r="D1264" s="165"/>
      <c r="E1264" s="165"/>
      <c r="F1264" s="165"/>
      <c r="G1264" s="361"/>
      <c r="H1264" s="361"/>
      <c r="I1264" s="361"/>
      <c r="J1264" s="361"/>
      <c r="K1264" s="361"/>
      <c r="L1264" s="361"/>
      <c r="M1264" s="361"/>
      <c r="N1264" s="361"/>
    </row>
    <row r="1265" spans="1:14">
      <c r="A1265" s="360"/>
      <c r="B1265" s="165"/>
      <c r="C1265" s="165"/>
      <c r="D1265" s="165"/>
      <c r="E1265" s="165"/>
      <c r="F1265" s="165"/>
      <c r="G1265" s="361"/>
      <c r="H1265" s="361"/>
      <c r="I1265" s="361"/>
      <c r="J1265" s="361"/>
      <c r="K1265" s="361"/>
      <c r="L1265" s="361"/>
      <c r="M1265" s="361"/>
      <c r="N1265" s="361"/>
    </row>
    <row r="1266" spans="1:14">
      <c r="A1266" s="360"/>
      <c r="B1266" s="165"/>
      <c r="C1266" s="165"/>
      <c r="D1266" s="165"/>
      <c r="E1266" s="165"/>
      <c r="F1266" s="165"/>
      <c r="G1266" s="361"/>
      <c r="H1266" s="361"/>
      <c r="I1266" s="361"/>
      <c r="J1266" s="361"/>
      <c r="K1266" s="361"/>
      <c r="L1266" s="361"/>
      <c r="M1266" s="361"/>
      <c r="N1266" s="361"/>
    </row>
    <row r="1267" spans="1:14">
      <c r="A1267" s="360"/>
      <c r="B1267" s="165"/>
      <c r="C1267" s="165"/>
      <c r="D1267" s="165"/>
      <c r="E1267" s="165"/>
      <c r="F1267" s="165"/>
      <c r="G1267" s="361"/>
      <c r="H1267" s="361"/>
      <c r="I1267" s="361"/>
      <c r="J1267" s="361"/>
      <c r="K1267" s="361"/>
      <c r="L1267" s="361"/>
      <c r="M1267" s="361"/>
      <c r="N1267" s="361"/>
    </row>
    <row r="1268" spans="1:14">
      <c r="A1268" s="360"/>
      <c r="B1268" s="165"/>
      <c r="C1268" s="165"/>
      <c r="D1268" s="165"/>
      <c r="E1268" s="165"/>
      <c r="F1268" s="165"/>
      <c r="G1268" s="361"/>
      <c r="H1268" s="361"/>
      <c r="I1268" s="361"/>
      <c r="J1268" s="361"/>
      <c r="K1268" s="361"/>
      <c r="L1268" s="361"/>
      <c r="M1268" s="361"/>
      <c r="N1268" s="361"/>
    </row>
    <row r="1269" spans="1:14">
      <c r="A1269" s="360"/>
      <c r="B1269" s="165"/>
      <c r="C1269" s="165"/>
      <c r="D1269" s="165"/>
      <c r="E1269" s="165"/>
      <c r="F1269" s="165"/>
      <c r="G1269" s="361"/>
      <c r="H1269" s="361"/>
      <c r="I1269" s="361"/>
      <c r="J1269" s="361"/>
      <c r="K1269" s="361"/>
      <c r="L1269" s="361"/>
      <c r="M1269" s="361"/>
      <c r="N1269" s="361"/>
    </row>
    <row r="1270" spans="1:14">
      <c r="A1270" s="360"/>
      <c r="B1270" s="165"/>
      <c r="C1270" s="165"/>
      <c r="D1270" s="165"/>
      <c r="E1270" s="165"/>
      <c r="F1270" s="165"/>
      <c r="G1270" s="361"/>
      <c r="H1270" s="361"/>
      <c r="I1270" s="361"/>
      <c r="J1270" s="361"/>
      <c r="K1270" s="361"/>
      <c r="L1270" s="361"/>
      <c r="M1270" s="361"/>
      <c r="N1270" s="361"/>
    </row>
    <row r="1271" spans="1:14">
      <c r="A1271" s="360"/>
      <c r="B1271" s="165"/>
      <c r="C1271" s="165"/>
      <c r="D1271" s="165"/>
      <c r="E1271" s="165"/>
      <c r="F1271" s="165"/>
      <c r="G1271" s="361"/>
      <c r="H1271" s="361"/>
      <c r="I1271" s="361"/>
      <c r="J1271" s="361"/>
      <c r="K1271" s="361"/>
      <c r="L1271" s="361"/>
      <c r="M1271" s="361"/>
      <c r="N1271" s="361"/>
    </row>
    <row r="1272" spans="1:14">
      <c r="A1272" s="360"/>
      <c r="B1272" s="165"/>
      <c r="C1272" s="165"/>
      <c r="D1272" s="165"/>
      <c r="E1272" s="165"/>
      <c r="F1272" s="165"/>
      <c r="G1272" s="361"/>
      <c r="H1272" s="361"/>
      <c r="I1272" s="361"/>
      <c r="J1272" s="361"/>
      <c r="K1272" s="361"/>
      <c r="L1272" s="361"/>
      <c r="M1272" s="361"/>
      <c r="N1272" s="361"/>
    </row>
    <row r="1273" spans="1:14">
      <c r="A1273" s="360"/>
      <c r="B1273" s="165"/>
      <c r="C1273" s="165"/>
      <c r="D1273" s="165"/>
      <c r="E1273" s="165"/>
      <c r="F1273" s="165"/>
      <c r="G1273" s="361"/>
      <c r="H1273" s="361"/>
      <c r="I1273" s="361"/>
      <c r="J1273" s="361"/>
      <c r="K1273" s="361"/>
      <c r="L1273" s="361"/>
      <c r="M1273" s="361"/>
      <c r="N1273" s="361"/>
    </row>
    <row r="1274" spans="1:14">
      <c r="A1274" s="360"/>
      <c r="B1274" s="165"/>
      <c r="C1274" s="165"/>
      <c r="D1274" s="165"/>
      <c r="E1274" s="165"/>
      <c r="F1274" s="165"/>
      <c r="G1274" s="361"/>
      <c r="H1274" s="361"/>
      <c r="I1274" s="361"/>
      <c r="J1274" s="361"/>
      <c r="K1274" s="361"/>
      <c r="L1274" s="361"/>
      <c r="M1274" s="361"/>
      <c r="N1274" s="361"/>
    </row>
    <row r="1275" spans="1:14">
      <c r="A1275" s="360"/>
      <c r="B1275" s="165"/>
      <c r="C1275" s="165"/>
      <c r="D1275" s="165"/>
      <c r="E1275" s="165"/>
      <c r="F1275" s="165"/>
      <c r="G1275" s="361"/>
      <c r="H1275" s="361"/>
      <c r="I1275" s="361"/>
      <c r="J1275" s="361"/>
      <c r="K1275" s="361"/>
      <c r="L1275" s="361"/>
      <c r="M1275" s="361"/>
      <c r="N1275" s="361"/>
    </row>
    <row r="1276" spans="1:14">
      <c r="A1276" s="360"/>
      <c r="B1276" s="165"/>
      <c r="C1276" s="165"/>
      <c r="D1276" s="165"/>
      <c r="E1276" s="165"/>
      <c r="F1276" s="165"/>
      <c r="G1276" s="361"/>
      <c r="H1276" s="361"/>
      <c r="I1276" s="361"/>
      <c r="J1276" s="361"/>
      <c r="K1276" s="361"/>
      <c r="L1276" s="361"/>
      <c r="M1276" s="361"/>
      <c r="N1276" s="361"/>
    </row>
    <row r="1277" spans="1:14">
      <c r="A1277" s="360"/>
      <c r="B1277" s="165"/>
      <c r="C1277" s="165"/>
      <c r="D1277" s="165"/>
      <c r="E1277" s="165"/>
      <c r="F1277" s="165"/>
      <c r="G1277" s="361"/>
      <c r="H1277" s="361"/>
      <c r="I1277" s="361"/>
      <c r="J1277" s="361"/>
      <c r="K1277" s="361"/>
      <c r="L1277" s="361"/>
      <c r="M1277" s="361"/>
      <c r="N1277" s="361"/>
    </row>
    <row r="1278" spans="1:14">
      <c r="A1278" s="360"/>
      <c r="B1278" s="165"/>
      <c r="C1278" s="165"/>
      <c r="D1278" s="165"/>
      <c r="E1278" s="165"/>
      <c r="F1278" s="165"/>
      <c r="G1278" s="361"/>
      <c r="H1278" s="361"/>
      <c r="I1278" s="361"/>
      <c r="J1278" s="361"/>
      <c r="K1278" s="361"/>
      <c r="L1278" s="361"/>
      <c r="M1278" s="361"/>
      <c r="N1278" s="361"/>
    </row>
    <row r="1279" spans="1:14">
      <c r="A1279" s="360"/>
      <c r="B1279" s="165"/>
      <c r="C1279" s="165"/>
      <c r="D1279" s="165"/>
      <c r="E1279" s="165"/>
      <c r="F1279" s="165"/>
      <c r="G1279" s="361"/>
      <c r="H1279" s="361"/>
      <c r="I1279" s="361"/>
      <c r="J1279" s="361"/>
      <c r="K1279" s="361"/>
      <c r="L1279" s="361"/>
      <c r="M1279" s="361"/>
      <c r="N1279" s="361"/>
    </row>
    <row r="1280" spans="1:14">
      <c r="A1280" s="360"/>
      <c r="B1280" s="165"/>
      <c r="C1280" s="165"/>
      <c r="D1280" s="165"/>
      <c r="E1280" s="165"/>
      <c r="F1280" s="165"/>
      <c r="G1280" s="361"/>
      <c r="H1280" s="361"/>
      <c r="I1280" s="361"/>
      <c r="J1280" s="361"/>
      <c r="K1280" s="361"/>
      <c r="L1280" s="361"/>
      <c r="M1280" s="361"/>
      <c r="N1280" s="361"/>
    </row>
    <row r="1281" spans="1:14">
      <c r="A1281" s="360"/>
      <c r="B1281" s="165"/>
      <c r="C1281" s="165"/>
      <c r="D1281" s="165"/>
      <c r="E1281" s="165"/>
      <c r="F1281" s="165"/>
      <c r="G1281" s="361"/>
      <c r="H1281" s="361"/>
      <c r="I1281" s="361"/>
      <c r="J1281" s="361"/>
      <c r="K1281" s="361"/>
      <c r="L1281" s="361"/>
      <c r="M1281" s="361"/>
      <c r="N1281" s="361"/>
    </row>
    <row r="1282" spans="1:14">
      <c r="A1282" s="360"/>
      <c r="B1282" s="165"/>
      <c r="C1282" s="165"/>
      <c r="D1282" s="165"/>
      <c r="E1282" s="165"/>
      <c r="F1282" s="165"/>
      <c r="G1282" s="361"/>
      <c r="H1282" s="361"/>
      <c r="I1282" s="361"/>
      <c r="J1282" s="361"/>
      <c r="K1282" s="361"/>
      <c r="L1282" s="361"/>
      <c r="M1282" s="361"/>
      <c r="N1282" s="361"/>
    </row>
    <row r="1283" spans="1:14">
      <c r="A1283" s="360"/>
      <c r="B1283" s="165"/>
      <c r="C1283" s="165"/>
      <c r="D1283" s="165"/>
      <c r="E1283" s="165"/>
      <c r="F1283" s="165"/>
      <c r="G1283" s="361"/>
      <c r="H1283" s="361"/>
      <c r="I1283" s="361"/>
      <c r="J1283" s="361"/>
      <c r="K1283" s="361"/>
      <c r="L1283" s="361"/>
      <c r="M1283" s="361"/>
      <c r="N1283" s="361"/>
    </row>
    <row r="1284" spans="1:14">
      <c r="A1284" s="360"/>
      <c r="B1284" s="165"/>
      <c r="C1284" s="165"/>
      <c r="D1284" s="165"/>
      <c r="E1284" s="165"/>
      <c r="F1284" s="165"/>
      <c r="G1284" s="361"/>
      <c r="H1284" s="361"/>
      <c r="I1284" s="361"/>
      <c r="J1284" s="361"/>
      <c r="K1284" s="361"/>
      <c r="L1284" s="361"/>
      <c r="M1284" s="361"/>
      <c r="N1284" s="361"/>
    </row>
    <row r="1285" spans="1:14">
      <c r="A1285" s="360"/>
      <c r="B1285" s="165"/>
      <c r="C1285" s="165"/>
      <c r="D1285" s="165"/>
      <c r="E1285" s="165"/>
      <c r="F1285" s="165"/>
      <c r="G1285" s="361"/>
      <c r="H1285" s="361"/>
      <c r="I1285" s="361"/>
      <c r="J1285" s="361"/>
      <c r="K1285" s="361"/>
      <c r="L1285" s="361"/>
      <c r="M1285" s="361"/>
      <c r="N1285" s="361"/>
    </row>
    <row r="1286" spans="1:14">
      <c r="A1286" s="360"/>
      <c r="B1286" s="165"/>
      <c r="C1286" s="165"/>
      <c r="D1286" s="165"/>
      <c r="E1286" s="165"/>
      <c r="F1286" s="165"/>
      <c r="G1286" s="361"/>
      <c r="H1286" s="361"/>
      <c r="I1286" s="361"/>
      <c r="J1286" s="361"/>
      <c r="K1286" s="361"/>
      <c r="L1286" s="361"/>
      <c r="M1286" s="361"/>
      <c r="N1286" s="361"/>
    </row>
    <row r="1287" spans="1:14">
      <c r="A1287" s="360"/>
      <c r="B1287" s="165"/>
      <c r="C1287" s="165"/>
      <c r="D1287" s="165"/>
      <c r="E1287" s="165"/>
      <c r="F1287" s="165"/>
      <c r="G1287" s="361"/>
      <c r="H1287" s="361"/>
      <c r="I1287" s="361"/>
      <c r="J1287" s="361"/>
      <c r="K1287" s="361"/>
      <c r="L1287" s="361"/>
      <c r="M1287" s="361"/>
      <c r="N1287" s="361"/>
    </row>
    <row r="1288" spans="1:14">
      <c r="A1288" s="360"/>
      <c r="B1288" s="165"/>
      <c r="C1288" s="165"/>
      <c r="D1288" s="165"/>
      <c r="E1288" s="165"/>
      <c r="F1288" s="165"/>
      <c r="G1288" s="361"/>
      <c r="H1288" s="361"/>
      <c r="I1288" s="361"/>
      <c r="J1288" s="361"/>
      <c r="K1288" s="361"/>
      <c r="L1288" s="361"/>
      <c r="M1288" s="361"/>
      <c r="N1288" s="361"/>
    </row>
    <row r="1289" spans="1:14">
      <c r="A1289" s="360"/>
      <c r="B1289" s="165"/>
      <c r="C1289" s="165"/>
      <c r="D1289" s="165"/>
      <c r="E1289" s="165"/>
      <c r="F1289" s="165"/>
      <c r="G1289" s="361"/>
      <c r="H1289" s="361"/>
      <c r="I1289" s="361"/>
      <c r="J1289" s="361"/>
      <c r="K1289" s="361"/>
      <c r="L1289" s="361"/>
      <c r="M1289" s="361"/>
      <c r="N1289" s="361"/>
    </row>
    <row r="1290" spans="1:14">
      <c r="A1290" s="360"/>
      <c r="B1290" s="165"/>
      <c r="C1290" s="165"/>
      <c r="D1290" s="165"/>
      <c r="E1290" s="165"/>
      <c r="F1290" s="165"/>
      <c r="G1290" s="361"/>
      <c r="H1290" s="361"/>
      <c r="I1290" s="361"/>
      <c r="J1290" s="361"/>
      <c r="K1290" s="361"/>
      <c r="L1290" s="361"/>
      <c r="M1290" s="361"/>
      <c r="N1290" s="361"/>
    </row>
    <row r="1291" spans="1:14">
      <c r="A1291" s="360"/>
      <c r="B1291" s="165"/>
      <c r="C1291" s="165"/>
      <c r="D1291" s="165"/>
      <c r="E1291" s="165"/>
      <c r="F1291" s="165"/>
      <c r="G1291" s="361"/>
      <c r="H1291" s="361"/>
      <c r="I1291" s="361"/>
      <c r="J1291" s="361"/>
      <c r="K1291" s="361"/>
      <c r="L1291" s="361"/>
      <c r="M1291" s="361"/>
      <c r="N1291" s="361"/>
    </row>
    <row r="1292" spans="1:14">
      <c r="A1292" s="360"/>
      <c r="B1292" s="165"/>
      <c r="C1292" s="165"/>
      <c r="D1292" s="165"/>
      <c r="E1292" s="165"/>
      <c r="F1292" s="165"/>
      <c r="G1292" s="361"/>
      <c r="H1292" s="361"/>
      <c r="I1292" s="361"/>
      <c r="J1292" s="361"/>
      <c r="K1292" s="361"/>
      <c r="L1292" s="361"/>
      <c r="M1292" s="361"/>
      <c r="N1292" s="361"/>
    </row>
    <row r="1293" spans="1:14">
      <c r="A1293" s="360"/>
      <c r="B1293" s="165"/>
      <c r="C1293" s="165"/>
      <c r="D1293" s="165"/>
      <c r="E1293" s="165"/>
      <c r="F1293" s="165"/>
      <c r="G1293" s="361"/>
      <c r="H1293" s="361"/>
      <c r="I1293" s="361"/>
      <c r="J1293" s="361"/>
      <c r="K1293" s="361"/>
      <c r="L1293" s="361"/>
      <c r="M1293" s="361"/>
      <c r="N1293" s="361"/>
    </row>
    <row r="1294" spans="1:14">
      <c r="A1294" s="360"/>
      <c r="B1294" s="165"/>
      <c r="C1294" s="165"/>
      <c r="D1294" s="165"/>
      <c r="E1294" s="165"/>
      <c r="F1294" s="165"/>
      <c r="G1294" s="361"/>
      <c r="H1294" s="361"/>
      <c r="I1294" s="361"/>
      <c r="J1294" s="361"/>
      <c r="K1294" s="361"/>
      <c r="L1294" s="361"/>
      <c r="M1294" s="361"/>
      <c r="N1294" s="361"/>
    </row>
    <row r="1295" spans="1:14">
      <c r="A1295" s="360"/>
      <c r="B1295" s="165"/>
      <c r="C1295" s="165"/>
      <c r="D1295" s="165"/>
      <c r="E1295" s="165"/>
      <c r="F1295" s="165"/>
      <c r="G1295" s="361"/>
      <c r="H1295" s="361"/>
      <c r="I1295" s="361"/>
      <c r="J1295" s="361"/>
      <c r="K1295" s="361"/>
      <c r="L1295" s="361"/>
      <c r="M1295" s="361"/>
      <c r="N1295" s="361"/>
    </row>
    <row r="1296" spans="1:14">
      <c r="A1296" s="360"/>
      <c r="B1296" s="165"/>
      <c r="C1296" s="165"/>
      <c r="D1296" s="165"/>
      <c r="E1296" s="165"/>
      <c r="F1296" s="165"/>
      <c r="G1296" s="361"/>
      <c r="H1296" s="361"/>
      <c r="I1296" s="361"/>
      <c r="J1296" s="361"/>
      <c r="K1296" s="361"/>
      <c r="L1296" s="361"/>
      <c r="M1296" s="361"/>
      <c r="N1296" s="361"/>
    </row>
    <row r="1297" spans="1:14">
      <c r="A1297" s="360"/>
      <c r="B1297" s="165"/>
      <c r="C1297" s="165"/>
      <c r="D1297" s="165"/>
      <c r="E1297" s="165"/>
      <c r="F1297" s="165"/>
      <c r="G1297" s="361"/>
      <c r="H1297" s="361"/>
      <c r="I1297" s="361"/>
      <c r="J1297" s="361"/>
      <c r="K1297" s="361"/>
      <c r="L1297" s="361"/>
      <c r="M1297" s="361"/>
      <c r="N1297" s="361"/>
    </row>
    <row r="1298" spans="1:14">
      <c r="A1298" s="360"/>
      <c r="B1298" s="165"/>
      <c r="C1298" s="165"/>
      <c r="D1298" s="165"/>
      <c r="E1298" s="165"/>
      <c r="F1298" s="165"/>
      <c r="G1298" s="361"/>
      <c r="H1298" s="361"/>
      <c r="I1298" s="361"/>
      <c r="J1298" s="361"/>
      <c r="K1298" s="361"/>
      <c r="L1298" s="361"/>
      <c r="M1298" s="361"/>
      <c r="N1298" s="361"/>
    </row>
    <row r="1299" spans="1:14">
      <c r="A1299" s="360"/>
      <c r="B1299" s="165"/>
      <c r="C1299" s="165"/>
      <c r="D1299" s="165"/>
      <c r="E1299" s="165"/>
      <c r="F1299" s="165"/>
      <c r="G1299" s="361"/>
      <c r="H1299" s="361"/>
      <c r="I1299" s="361"/>
      <c r="J1299" s="361"/>
      <c r="K1299" s="361"/>
      <c r="L1299" s="361"/>
      <c r="M1299" s="361"/>
      <c r="N1299" s="361"/>
    </row>
    <row r="1300" spans="1:14">
      <c r="A1300" s="360"/>
      <c r="B1300" s="165"/>
      <c r="C1300" s="165"/>
      <c r="D1300" s="165"/>
      <c r="E1300" s="165"/>
      <c r="F1300" s="165"/>
      <c r="G1300" s="361"/>
      <c r="H1300" s="361"/>
      <c r="I1300" s="361"/>
      <c r="J1300" s="361"/>
      <c r="K1300" s="361"/>
      <c r="L1300" s="361"/>
      <c r="M1300" s="361"/>
      <c r="N1300" s="361"/>
    </row>
    <row r="1301" spans="1:14">
      <c r="A1301" s="360"/>
      <c r="B1301" s="165"/>
      <c r="C1301" s="165"/>
      <c r="D1301" s="165"/>
      <c r="E1301" s="165"/>
      <c r="F1301" s="165"/>
      <c r="G1301" s="361"/>
      <c r="H1301" s="361"/>
      <c r="I1301" s="361"/>
      <c r="J1301" s="361"/>
      <c r="K1301" s="361"/>
      <c r="L1301" s="361"/>
      <c r="M1301" s="361"/>
      <c r="N1301" s="361"/>
    </row>
    <row r="1302" spans="1:14">
      <c r="A1302" s="360"/>
      <c r="B1302" s="165"/>
      <c r="C1302" s="165"/>
      <c r="D1302" s="165"/>
      <c r="E1302" s="165"/>
      <c r="F1302" s="165"/>
      <c r="G1302" s="361"/>
      <c r="H1302" s="361"/>
      <c r="I1302" s="361"/>
      <c r="J1302" s="361"/>
      <c r="K1302" s="361"/>
      <c r="L1302" s="361"/>
      <c r="M1302" s="361"/>
      <c r="N1302" s="361"/>
    </row>
    <row r="1303" spans="1:14">
      <c r="A1303" s="360"/>
      <c r="B1303" s="165"/>
      <c r="C1303" s="165"/>
      <c r="D1303" s="165"/>
      <c r="E1303" s="165"/>
      <c r="F1303" s="165"/>
      <c r="G1303" s="361"/>
      <c r="H1303" s="361"/>
      <c r="I1303" s="361"/>
      <c r="J1303" s="361"/>
      <c r="K1303" s="361"/>
      <c r="L1303" s="361"/>
      <c r="M1303" s="361"/>
      <c r="N1303" s="361"/>
    </row>
    <row r="1304" spans="1:14">
      <c r="A1304" s="360"/>
      <c r="B1304" s="165"/>
      <c r="C1304" s="165"/>
      <c r="D1304" s="165"/>
      <c r="E1304" s="165"/>
      <c r="F1304" s="165"/>
      <c r="G1304" s="361"/>
      <c r="H1304" s="361"/>
      <c r="I1304" s="361"/>
      <c r="J1304" s="361"/>
      <c r="K1304" s="361"/>
      <c r="L1304" s="361"/>
      <c r="M1304" s="361"/>
      <c r="N1304" s="361"/>
    </row>
    <row r="1305" spans="1:14">
      <c r="A1305" s="360"/>
      <c r="B1305" s="165"/>
      <c r="C1305" s="165"/>
      <c r="D1305" s="165"/>
      <c r="E1305" s="165"/>
      <c r="F1305" s="165"/>
      <c r="G1305" s="361"/>
      <c r="H1305" s="361"/>
      <c r="I1305" s="361"/>
      <c r="J1305" s="361"/>
      <c r="K1305" s="361"/>
      <c r="L1305" s="361"/>
      <c r="M1305" s="361"/>
      <c r="N1305" s="361"/>
    </row>
    <row r="1306" spans="1:14">
      <c r="A1306" s="360"/>
      <c r="B1306" s="165"/>
      <c r="C1306" s="165"/>
      <c r="D1306" s="165"/>
      <c r="E1306" s="165"/>
      <c r="F1306" s="165"/>
      <c r="G1306" s="361"/>
      <c r="H1306" s="361"/>
      <c r="I1306" s="361"/>
      <c r="J1306" s="361"/>
      <c r="K1306" s="361"/>
      <c r="L1306" s="361"/>
      <c r="M1306" s="361"/>
      <c r="N1306" s="361"/>
    </row>
    <row r="1307" spans="1:14">
      <c r="A1307" s="360"/>
      <c r="B1307" s="165"/>
      <c r="C1307" s="165"/>
      <c r="D1307" s="165"/>
      <c r="E1307" s="165"/>
      <c r="F1307" s="165"/>
      <c r="G1307" s="361"/>
      <c r="H1307" s="361"/>
      <c r="I1307" s="361"/>
      <c r="J1307" s="361"/>
      <c r="K1307" s="361"/>
      <c r="L1307" s="361"/>
      <c r="M1307" s="361"/>
      <c r="N1307" s="361"/>
    </row>
    <row r="1308" spans="1:14">
      <c r="A1308" s="360"/>
      <c r="B1308" s="165"/>
      <c r="C1308" s="165"/>
      <c r="D1308" s="165"/>
      <c r="E1308" s="165"/>
      <c r="F1308" s="165"/>
      <c r="G1308" s="361"/>
      <c r="H1308" s="361"/>
      <c r="I1308" s="361"/>
      <c r="J1308" s="361"/>
      <c r="K1308" s="361"/>
      <c r="L1308" s="361"/>
      <c r="M1308" s="361"/>
      <c r="N1308" s="361"/>
    </row>
    <row r="1309" spans="1:14">
      <c r="A1309" s="360"/>
      <c r="B1309" s="165"/>
      <c r="C1309" s="165"/>
      <c r="D1309" s="165"/>
      <c r="E1309" s="165"/>
      <c r="F1309" s="165"/>
      <c r="G1309" s="361"/>
      <c r="H1309" s="361"/>
      <c r="I1309" s="361"/>
      <c r="J1309" s="361"/>
      <c r="K1309" s="361"/>
      <c r="L1309" s="361"/>
      <c r="M1309" s="361"/>
      <c r="N1309" s="361"/>
    </row>
    <row r="1310" spans="1:14">
      <c r="A1310" s="360"/>
      <c r="B1310" s="165"/>
      <c r="C1310" s="165"/>
      <c r="D1310" s="165"/>
      <c r="E1310" s="165"/>
      <c r="F1310" s="165"/>
      <c r="G1310" s="361"/>
      <c r="H1310" s="361"/>
      <c r="I1310" s="361"/>
      <c r="J1310" s="361"/>
      <c r="K1310" s="361"/>
      <c r="L1310" s="361"/>
      <c r="M1310" s="361"/>
      <c r="N1310" s="361"/>
    </row>
    <row r="1311" spans="1:14">
      <c r="A1311" s="360"/>
      <c r="B1311" s="165"/>
      <c r="C1311" s="165"/>
      <c r="D1311" s="165"/>
      <c r="E1311" s="165"/>
      <c r="F1311" s="165"/>
      <c r="G1311" s="361"/>
      <c r="H1311" s="361"/>
      <c r="I1311" s="361"/>
      <c r="J1311" s="361"/>
      <c r="K1311" s="361"/>
      <c r="L1311" s="361"/>
      <c r="M1311" s="361"/>
      <c r="N1311" s="361"/>
    </row>
    <row r="1312" spans="1:14">
      <c r="A1312" s="360"/>
      <c r="B1312" s="165"/>
      <c r="C1312" s="165"/>
      <c r="D1312" s="165"/>
      <c r="E1312" s="165"/>
      <c r="F1312" s="165"/>
      <c r="G1312" s="361"/>
      <c r="H1312" s="361"/>
      <c r="I1312" s="361"/>
      <c r="J1312" s="361"/>
      <c r="K1312" s="361"/>
      <c r="L1312" s="361"/>
      <c r="M1312" s="361"/>
      <c r="N1312" s="361"/>
    </row>
    <row r="1313" spans="1:14">
      <c r="A1313" s="360"/>
      <c r="B1313" s="165"/>
      <c r="C1313" s="165"/>
      <c r="D1313" s="165"/>
      <c r="E1313" s="165"/>
      <c r="F1313" s="165"/>
      <c r="G1313" s="361"/>
      <c r="H1313" s="361"/>
      <c r="I1313" s="361"/>
      <c r="J1313" s="361"/>
      <c r="K1313" s="361"/>
      <c r="L1313" s="361"/>
      <c r="M1313" s="361"/>
      <c r="N1313" s="361"/>
    </row>
    <row r="1314" spans="1:14">
      <c r="A1314" s="360"/>
      <c r="B1314" s="165"/>
      <c r="C1314" s="165"/>
      <c r="D1314" s="165"/>
      <c r="E1314" s="165"/>
      <c r="F1314" s="165"/>
      <c r="G1314" s="361"/>
      <c r="H1314" s="361"/>
      <c r="I1314" s="361"/>
      <c r="J1314" s="361"/>
      <c r="K1314" s="361"/>
      <c r="L1314" s="361"/>
      <c r="M1314" s="361"/>
      <c r="N1314" s="361"/>
    </row>
    <row r="1315" spans="1:14">
      <c r="A1315" s="360"/>
      <c r="B1315" s="165"/>
      <c r="C1315" s="165"/>
      <c r="D1315" s="165"/>
      <c r="E1315" s="165"/>
      <c r="F1315" s="165"/>
      <c r="G1315" s="361"/>
      <c r="H1315" s="361"/>
      <c r="I1315" s="361"/>
      <c r="J1315" s="361"/>
      <c r="K1315" s="361"/>
      <c r="L1315" s="361"/>
      <c r="M1315" s="361"/>
      <c r="N1315" s="361"/>
    </row>
    <row r="1316" spans="1:14">
      <c r="A1316" s="360"/>
      <c r="B1316" s="165"/>
      <c r="C1316" s="165"/>
      <c r="D1316" s="165"/>
      <c r="E1316" s="165"/>
      <c r="F1316" s="165"/>
      <c r="G1316" s="361"/>
      <c r="H1316" s="361"/>
      <c r="I1316" s="361"/>
      <c r="J1316" s="361"/>
      <c r="K1316" s="361"/>
      <c r="L1316" s="361"/>
      <c r="M1316" s="361"/>
      <c r="N1316" s="361"/>
    </row>
    <row r="1317" spans="1:14">
      <c r="A1317" s="360"/>
      <c r="B1317" s="165"/>
      <c r="C1317" s="165"/>
      <c r="D1317" s="165"/>
      <c r="E1317" s="165"/>
      <c r="F1317" s="165"/>
      <c r="G1317" s="361"/>
      <c r="H1317" s="361"/>
      <c r="I1317" s="361"/>
      <c r="J1317" s="361"/>
      <c r="K1317" s="361"/>
      <c r="L1317" s="361"/>
      <c r="M1317" s="361"/>
      <c r="N1317" s="361"/>
    </row>
    <row r="1318" spans="1:14">
      <c r="A1318" s="360"/>
      <c r="B1318" s="165"/>
      <c r="C1318" s="165"/>
      <c r="D1318" s="165"/>
      <c r="E1318" s="165"/>
      <c r="F1318" s="165"/>
      <c r="G1318" s="361"/>
      <c r="H1318" s="361"/>
      <c r="I1318" s="361"/>
      <c r="J1318" s="361"/>
      <c r="K1318" s="361"/>
      <c r="L1318" s="361"/>
      <c r="M1318" s="361"/>
      <c r="N1318" s="361"/>
    </row>
    <row r="1319" spans="1:14">
      <c r="A1319" s="360"/>
      <c r="B1319" s="165"/>
      <c r="C1319" s="165"/>
      <c r="D1319" s="165"/>
      <c r="E1319" s="165"/>
      <c r="F1319" s="165"/>
      <c r="G1319" s="361"/>
      <c r="H1319" s="361"/>
      <c r="I1319" s="361"/>
      <c r="J1319" s="361"/>
      <c r="K1319" s="361"/>
      <c r="L1319" s="361"/>
      <c r="M1319" s="361"/>
      <c r="N1319" s="361"/>
    </row>
    <row r="1320" spans="1:14">
      <c r="A1320" s="360"/>
      <c r="B1320" s="165"/>
      <c r="C1320" s="165"/>
      <c r="D1320" s="165"/>
      <c r="E1320" s="165"/>
      <c r="F1320" s="165"/>
      <c r="G1320" s="361"/>
      <c r="H1320" s="361"/>
      <c r="I1320" s="361"/>
      <c r="J1320" s="361"/>
      <c r="K1320" s="361"/>
      <c r="L1320" s="361"/>
      <c r="M1320" s="361"/>
      <c r="N1320" s="361"/>
    </row>
    <row r="1321" spans="1:14">
      <c r="A1321" s="360"/>
      <c r="B1321" s="165"/>
      <c r="C1321" s="165"/>
      <c r="D1321" s="165"/>
      <c r="E1321" s="165"/>
      <c r="F1321" s="165"/>
      <c r="G1321" s="361"/>
      <c r="H1321" s="361"/>
      <c r="I1321" s="361"/>
      <c r="J1321" s="361"/>
      <c r="K1321" s="361"/>
      <c r="L1321" s="361"/>
      <c r="M1321" s="361"/>
      <c r="N1321" s="361"/>
    </row>
    <row r="1322" spans="1:14">
      <c r="A1322" s="360"/>
      <c r="B1322" s="165"/>
      <c r="C1322" s="165"/>
      <c r="D1322" s="165"/>
      <c r="E1322" s="165"/>
      <c r="F1322" s="165"/>
      <c r="G1322" s="361"/>
      <c r="H1322" s="361"/>
      <c r="I1322" s="361"/>
      <c r="J1322" s="361"/>
      <c r="K1322" s="361"/>
      <c r="L1322" s="361"/>
      <c r="M1322" s="361"/>
      <c r="N1322" s="361"/>
    </row>
    <row r="1323" spans="1:14">
      <c r="A1323" s="360"/>
      <c r="B1323" s="165"/>
      <c r="C1323" s="165"/>
      <c r="D1323" s="165"/>
      <c r="E1323" s="165"/>
      <c r="F1323" s="165"/>
      <c r="G1323" s="361"/>
      <c r="H1323" s="361"/>
      <c r="I1323" s="361"/>
      <c r="J1323" s="361"/>
      <c r="K1323" s="361"/>
      <c r="L1323" s="361"/>
      <c r="M1323" s="361"/>
      <c r="N1323" s="361"/>
    </row>
    <row r="1324" spans="1:14">
      <c r="A1324" s="360"/>
      <c r="B1324" s="165"/>
      <c r="C1324" s="165"/>
      <c r="D1324" s="165"/>
      <c r="E1324" s="165"/>
      <c r="F1324" s="165"/>
      <c r="G1324" s="361"/>
      <c r="H1324" s="361"/>
      <c r="I1324" s="361"/>
      <c r="J1324" s="361"/>
      <c r="K1324" s="361"/>
      <c r="L1324" s="361"/>
      <c r="M1324" s="361"/>
      <c r="N1324" s="361"/>
    </row>
    <row r="1325" spans="1:14">
      <c r="A1325" s="360"/>
      <c r="B1325" s="165"/>
      <c r="C1325" s="165"/>
      <c r="D1325" s="165"/>
      <c r="E1325" s="165"/>
      <c r="F1325" s="165"/>
      <c r="G1325" s="361"/>
      <c r="H1325" s="361"/>
      <c r="I1325" s="361"/>
      <c r="J1325" s="361"/>
      <c r="K1325" s="361"/>
      <c r="L1325" s="361"/>
      <c r="M1325" s="361"/>
      <c r="N1325" s="361"/>
    </row>
    <row r="1326" spans="1:14">
      <c r="A1326" s="360"/>
      <c r="B1326" s="165"/>
      <c r="C1326" s="165"/>
      <c r="D1326" s="165"/>
      <c r="E1326" s="165"/>
      <c r="F1326" s="165"/>
      <c r="G1326" s="361"/>
      <c r="H1326" s="361"/>
      <c r="I1326" s="361"/>
      <c r="J1326" s="361"/>
      <c r="K1326" s="361"/>
      <c r="L1326" s="361"/>
      <c r="M1326" s="361"/>
      <c r="N1326" s="361"/>
    </row>
    <row r="1327" spans="1:14">
      <c r="A1327" s="360"/>
      <c r="B1327" s="165"/>
      <c r="C1327" s="165"/>
      <c r="D1327" s="165"/>
      <c r="E1327" s="165"/>
      <c r="F1327" s="165"/>
      <c r="G1327" s="361"/>
      <c r="H1327" s="361"/>
      <c r="I1327" s="361"/>
      <c r="J1327" s="361"/>
      <c r="K1327" s="361"/>
      <c r="L1327" s="361"/>
      <c r="M1327" s="361"/>
      <c r="N1327" s="361"/>
    </row>
    <row r="1328" spans="1:14">
      <c r="A1328" s="360"/>
      <c r="B1328" s="165"/>
      <c r="C1328" s="165"/>
      <c r="D1328" s="165"/>
      <c r="E1328" s="165"/>
      <c r="F1328" s="165"/>
      <c r="G1328" s="361"/>
      <c r="H1328" s="361"/>
      <c r="I1328" s="361"/>
      <c r="J1328" s="361"/>
      <c r="K1328" s="361"/>
      <c r="L1328" s="361"/>
      <c r="M1328" s="361"/>
      <c r="N1328" s="361"/>
    </row>
    <row r="1329" spans="1:14">
      <c r="A1329" s="360"/>
      <c r="B1329" s="165"/>
      <c r="C1329" s="165"/>
      <c r="D1329" s="165"/>
      <c r="E1329" s="165"/>
      <c r="F1329" s="165"/>
      <c r="G1329" s="361"/>
      <c r="H1329" s="361"/>
      <c r="I1329" s="361"/>
      <c r="J1329" s="361"/>
      <c r="K1329" s="361"/>
      <c r="L1329" s="361"/>
      <c r="M1329" s="361"/>
      <c r="N1329" s="361"/>
    </row>
    <row r="1330" spans="1:14">
      <c r="A1330" s="360"/>
      <c r="B1330" s="165"/>
      <c r="C1330" s="165"/>
      <c r="D1330" s="165"/>
      <c r="E1330" s="165"/>
      <c r="F1330" s="165"/>
      <c r="G1330" s="361"/>
      <c r="H1330" s="361"/>
      <c r="I1330" s="361"/>
      <c r="J1330" s="361"/>
      <c r="K1330" s="361"/>
      <c r="L1330" s="361"/>
      <c r="M1330" s="361"/>
      <c r="N1330" s="361"/>
    </row>
    <row r="1331" spans="1:14">
      <c r="A1331" s="360"/>
      <c r="B1331" s="165"/>
      <c r="C1331" s="165"/>
      <c r="D1331" s="165"/>
      <c r="E1331" s="165"/>
      <c r="F1331" s="165"/>
      <c r="G1331" s="361"/>
      <c r="H1331" s="361"/>
      <c r="I1331" s="361"/>
      <c r="J1331" s="361"/>
      <c r="K1331" s="361"/>
      <c r="L1331" s="361"/>
      <c r="M1331" s="361"/>
      <c r="N1331" s="361"/>
    </row>
    <row r="1332" spans="1:14">
      <c r="A1332" s="360"/>
      <c r="B1332" s="165"/>
      <c r="C1332" s="165"/>
      <c r="D1332" s="165"/>
      <c r="E1332" s="165"/>
      <c r="F1332" s="165"/>
      <c r="G1332" s="361"/>
      <c r="H1332" s="361"/>
      <c r="I1332" s="361"/>
      <c r="J1332" s="361"/>
      <c r="K1332" s="361"/>
      <c r="L1332" s="361"/>
      <c r="M1332" s="361"/>
      <c r="N1332" s="361"/>
    </row>
    <row r="1333" spans="1:14">
      <c r="A1333" s="360"/>
      <c r="B1333" s="165"/>
      <c r="C1333" s="165"/>
      <c r="D1333" s="165"/>
      <c r="E1333" s="165"/>
      <c r="F1333" s="165"/>
      <c r="G1333" s="361"/>
      <c r="H1333" s="361"/>
      <c r="I1333" s="361"/>
      <c r="J1333" s="361"/>
      <c r="K1333" s="361"/>
      <c r="L1333" s="361"/>
      <c r="M1333" s="361"/>
      <c r="N1333" s="361"/>
    </row>
    <row r="1334" spans="1:14">
      <c r="A1334" s="360"/>
      <c r="B1334" s="165"/>
      <c r="C1334" s="165"/>
      <c r="D1334" s="165"/>
      <c r="E1334" s="165"/>
      <c r="F1334" s="165"/>
      <c r="G1334" s="361"/>
      <c r="H1334" s="361"/>
      <c r="I1334" s="361"/>
      <c r="J1334" s="361"/>
      <c r="K1334" s="361"/>
      <c r="L1334" s="361"/>
      <c r="M1334" s="361"/>
      <c r="N1334" s="361"/>
    </row>
    <row r="1335" spans="1:14">
      <c r="A1335" s="360"/>
      <c r="B1335" s="165"/>
      <c r="C1335" s="165"/>
      <c r="D1335" s="165"/>
      <c r="E1335" s="165"/>
      <c r="F1335" s="165"/>
      <c r="G1335" s="361"/>
      <c r="H1335" s="361"/>
      <c r="I1335" s="361"/>
      <c r="J1335" s="361"/>
      <c r="K1335" s="361"/>
      <c r="L1335" s="361"/>
      <c r="M1335" s="361"/>
      <c r="N1335" s="361"/>
    </row>
    <row r="1336" spans="1:14">
      <c r="A1336" s="360"/>
      <c r="B1336" s="165"/>
      <c r="C1336" s="165"/>
      <c r="D1336" s="165"/>
      <c r="E1336" s="165"/>
      <c r="F1336" s="165"/>
      <c r="G1336" s="361"/>
      <c r="H1336" s="361"/>
      <c r="I1336" s="361"/>
      <c r="J1336" s="361"/>
      <c r="K1336" s="361"/>
      <c r="L1336" s="361"/>
      <c r="M1336" s="361"/>
      <c r="N1336" s="361"/>
    </row>
    <row r="1337" spans="1:14">
      <c r="A1337" s="360"/>
      <c r="B1337" s="165"/>
      <c r="C1337" s="165"/>
      <c r="D1337" s="165"/>
      <c r="E1337" s="165"/>
      <c r="F1337" s="165"/>
      <c r="G1337" s="361"/>
      <c r="H1337" s="361"/>
      <c r="I1337" s="361"/>
      <c r="J1337" s="361"/>
      <c r="K1337" s="361"/>
      <c r="L1337" s="361"/>
      <c r="M1337" s="361"/>
      <c r="N1337" s="361"/>
    </row>
    <row r="1338" spans="1:14">
      <c r="A1338" s="360"/>
      <c r="B1338" s="165"/>
      <c r="C1338" s="165"/>
      <c r="D1338" s="165"/>
      <c r="E1338" s="165"/>
      <c r="F1338" s="165"/>
      <c r="G1338" s="361"/>
      <c r="H1338" s="361"/>
      <c r="I1338" s="361"/>
      <c r="J1338" s="361"/>
      <c r="K1338" s="361"/>
      <c r="L1338" s="361"/>
      <c r="M1338" s="361"/>
      <c r="N1338" s="361"/>
    </row>
    <row r="1339" spans="1:14">
      <c r="A1339" s="360"/>
      <c r="B1339" s="165"/>
      <c r="C1339" s="165"/>
      <c r="D1339" s="165"/>
      <c r="E1339" s="165"/>
      <c r="F1339" s="165"/>
      <c r="G1339" s="361"/>
      <c r="H1339" s="361"/>
      <c r="I1339" s="361"/>
      <c r="J1339" s="361"/>
      <c r="K1339" s="361"/>
      <c r="L1339" s="361"/>
      <c r="M1339" s="361"/>
      <c r="N1339" s="361"/>
    </row>
    <row r="1340" spans="1:14">
      <c r="A1340" s="360"/>
      <c r="B1340" s="165"/>
      <c r="C1340" s="165"/>
      <c r="D1340" s="165"/>
      <c r="E1340" s="165"/>
      <c r="F1340" s="165"/>
      <c r="G1340" s="361"/>
      <c r="H1340" s="361"/>
      <c r="I1340" s="361"/>
      <c r="J1340" s="361"/>
      <c r="K1340" s="361"/>
      <c r="L1340" s="361"/>
      <c r="M1340" s="361"/>
      <c r="N1340" s="361"/>
    </row>
    <row r="1341" spans="1:14">
      <c r="A1341" s="360"/>
      <c r="B1341" s="165"/>
      <c r="C1341" s="165"/>
      <c r="D1341" s="165"/>
      <c r="E1341" s="165"/>
      <c r="F1341" s="165"/>
      <c r="G1341" s="361"/>
      <c r="H1341" s="361"/>
      <c r="I1341" s="361"/>
      <c r="J1341" s="361"/>
      <c r="K1341" s="361"/>
      <c r="L1341" s="361"/>
      <c r="M1341" s="361"/>
      <c r="N1341" s="361"/>
    </row>
    <row r="1342" spans="1:14">
      <c r="A1342" s="360"/>
      <c r="B1342" s="165"/>
      <c r="C1342" s="165"/>
      <c r="D1342" s="165"/>
      <c r="E1342" s="165"/>
      <c r="F1342" s="165"/>
      <c r="G1342" s="361"/>
      <c r="H1342" s="361"/>
      <c r="I1342" s="361"/>
      <c r="J1342" s="361"/>
      <c r="K1342" s="361"/>
      <c r="L1342" s="361"/>
      <c r="M1342" s="361"/>
      <c r="N1342" s="361"/>
    </row>
    <row r="1343" spans="1:14">
      <c r="A1343" s="360"/>
      <c r="B1343" s="165"/>
      <c r="C1343" s="165"/>
      <c r="D1343" s="165"/>
      <c r="E1343" s="165"/>
      <c r="F1343" s="165"/>
      <c r="G1343" s="361"/>
      <c r="H1343" s="361"/>
      <c r="I1343" s="361"/>
      <c r="J1343" s="361"/>
      <c r="K1343" s="361"/>
      <c r="L1343" s="361"/>
      <c r="M1343" s="361"/>
      <c r="N1343" s="361"/>
    </row>
    <row r="1344" spans="1:14">
      <c r="A1344" s="360"/>
      <c r="B1344" s="165"/>
      <c r="C1344" s="165"/>
      <c r="D1344" s="165"/>
      <c r="E1344" s="165"/>
      <c r="F1344" s="165"/>
      <c r="G1344" s="361"/>
      <c r="H1344" s="361"/>
      <c r="I1344" s="361"/>
      <c r="J1344" s="361"/>
      <c r="K1344" s="361"/>
      <c r="L1344" s="361"/>
      <c r="M1344" s="361"/>
      <c r="N1344" s="361"/>
    </row>
    <row r="1345" spans="1:14">
      <c r="A1345" s="360"/>
      <c r="B1345" s="165"/>
      <c r="C1345" s="165"/>
      <c r="D1345" s="165"/>
      <c r="E1345" s="165"/>
      <c r="F1345" s="165"/>
      <c r="G1345" s="361"/>
      <c r="H1345" s="361"/>
      <c r="I1345" s="361"/>
      <c r="J1345" s="361"/>
      <c r="K1345" s="361"/>
      <c r="L1345" s="361"/>
      <c r="M1345" s="361"/>
      <c r="N1345" s="361"/>
    </row>
    <row r="1346" spans="1:14">
      <c r="A1346" s="360"/>
      <c r="B1346" s="165"/>
      <c r="C1346" s="165"/>
      <c r="D1346" s="165"/>
      <c r="E1346" s="165"/>
      <c r="F1346" s="165"/>
      <c r="G1346" s="361"/>
      <c r="H1346" s="361"/>
      <c r="I1346" s="361"/>
      <c r="J1346" s="361"/>
      <c r="K1346" s="361"/>
      <c r="L1346" s="361"/>
      <c r="M1346" s="361"/>
      <c r="N1346" s="361"/>
    </row>
    <row r="1347" spans="1:14">
      <c r="A1347" s="360"/>
      <c r="B1347" s="165"/>
      <c r="C1347" s="165"/>
      <c r="D1347" s="165"/>
      <c r="E1347" s="165"/>
      <c r="F1347" s="165"/>
      <c r="G1347" s="361"/>
      <c r="H1347" s="361"/>
      <c r="I1347" s="361"/>
      <c r="J1347" s="361"/>
      <c r="K1347" s="361"/>
      <c r="L1347" s="361"/>
      <c r="M1347" s="361"/>
      <c r="N1347" s="361"/>
    </row>
    <row r="1348" spans="1:14">
      <c r="A1348" s="360"/>
      <c r="B1348" s="165"/>
      <c r="C1348" s="165"/>
      <c r="D1348" s="165"/>
      <c r="E1348" s="165"/>
      <c r="F1348" s="165"/>
      <c r="G1348" s="361"/>
      <c r="H1348" s="361"/>
      <c r="I1348" s="361"/>
      <c r="J1348" s="361"/>
      <c r="K1348" s="361"/>
      <c r="L1348" s="361"/>
      <c r="M1348" s="361"/>
      <c r="N1348" s="361"/>
    </row>
    <row r="1349" spans="1:14">
      <c r="A1349" s="360"/>
      <c r="B1349" s="165"/>
      <c r="C1349" s="165"/>
      <c r="D1349" s="165"/>
      <c r="E1349" s="165"/>
      <c r="F1349" s="165"/>
      <c r="G1349" s="361"/>
      <c r="H1349" s="361"/>
      <c r="I1349" s="361"/>
      <c r="J1349" s="361"/>
      <c r="K1349" s="361"/>
      <c r="L1349" s="361"/>
      <c r="M1349" s="361"/>
      <c r="N1349" s="361"/>
    </row>
    <row r="1350" spans="1:14">
      <c r="A1350" s="360"/>
      <c r="B1350" s="165"/>
      <c r="C1350" s="165"/>
      <c r="D1350" s="165"/>
      <c r="E1350" s="165"/>
      <c r="F1350" s="165"/>
      <c r="G1350" s="361"/>
      <c r="H1350" s="361"/>
      <c r="I1350" s="361"/>
      <c r="J1350" s="361"/>
      <c r="K1350" s="361"/>
      <c r="L1350" s="361"/>
      <c r="M1350" s="361"/>
      <c r="N1350" s="361"/>
    </row>
    <row r="1351" spans="1:14">
      <c r="A1351" s="360"/>
      <c r="B1351" s="165"/>
      <c r="C1351" s="165"/>
      <c r="D1351" s="165"/>
      <c r="E1351" s="165"/>
      <c r="F1351" s="165"/>
      <c r="G1351" s="361"/>
      <c r="H1351" s="361"/>
      <c r="I1351" s="361"/>
      <c r="J1351" s="361"/>
      <c r="K1351" s="361"/>
      <c r="L1351" s="361"/>
      <c r="M1351" s="361"/>
      <c r="N1351" s="361"/>
    </row>
    <row r="1352" spans="1:14">
      <c r="A1352" s="360"/>
      <c r="B1352" s="165"/>
      <c r="C1352" s="165"/>
      <c r="D1352" s="165"/>
      <c r="E1352" s="165"/>
      <c r="F1352" s="165"/>
      <c r="G1352" s="361"/>
      <c r="H1352" s="361"/>
      <c r="I1352" s="361"/>
      <c r="J1352" s="361"/>
      <c r="K1352" s="361"/>
      <c r="L1352" s="361"/>
      <c r="M1352" s="361"/>
      <c r="N1352" s="361"/>
    </row>
    <row r="1353" spans="1:14">
      <c r="A1353" s="360"/>
      <c r="B1353" s="165"/>
      <c r="C1353" s="165"/>
      <c r="D1353" s="165"/>
      <c r="E1353" s="165"/>
      <c r="F1353" s="165"/>
      <c r="G1353" s="361"/>
      <c r="H1353" s="361"/>
      <c r="I1353" s="361"/>
      <c r="J1353" s="361"/>
      <c r="K1353" s="361"/>
      <c r="L1353" s="361"/>
      <c r="M1353" s="361"/>
      <c r="N1353" s="361"/>
    </row>
    <row r="1354" spans="1:14">
      <c r="A1354" s="360"/>
      <c r="B1354" s="165"/>
      <c r="C1354" s="165"/>
      <c r="D1354" s="165"/>
      <c r="E1354" s="165"/>
      <c r="F1354" s="165"/>
      <c r="G1354" s="361"/>
      <c r="H1354" s="361"/>
      <c r="I1354" s="361"/>
      <c r="J1354" s="361"/>
      <c r="K1354" s="361"/>
      <c r="L1354" s="361"/>
      <c r="M1354" s="361"/>
      <c r="N1354" s="361"/>
    </row>
    <row r="1355" spans="1:14">
      <c r="A1355" s="360"/>
      <c r="B1355" s="165"/>
      <c r="C1355" s="165"/>
      <c r="D1355" s="165"/>
      <c r="E1355" s="165"/>
      <c r="F1355" s="165"/>
      <c r="G1355" s="361"/>
      <c r="H1355" s="361"/>
      <c r="I1355" s="361"/>
      <c r="J1355" s="361"/>
      <c r="K1355" s="361"/>
      <c r="L1355" s="361"/>
      <c r="M1355" s="361"/>
      <c r="N1355" s="361"/>
    </row>
    <row r="1356" spans="1:14">
      <c r="A1356" s="360"/>
      <c r="B1356" s="165"/>
      <c r="C1356" s="165"/>
      <c r="D1356" s="165"/>
      <c r="E1356" s="165"/>
      <c r="F1356" s="165"/>
      <c r="G1356" s="361"/>
      <c r="H1356" s="361"/>
      <c r="I1356" s="361"/>
      <c r="J1356" s="361"/>
      <c r="K1356" s="361"/>
      <c r="L1356" s="361"/>
      <c r="M1356" s="361"/>
      <c r="N1356" s="361"/>
    </row>
    <row r="1357" spans="1:14">
      <c r="A1357" s="360"/>
      <c r="B1357" s="165"/>
      <c r="C1357" s="165"/>
      <c r="D1357" s="165"/>
      <c r="E1357" s="165"/>
      <c r="F1357" s="165"/>
      <c r="G1357" s="361"/>
      <c r="H1357" s="361"/>
      <c r="I1357" s="361"/>
      <c r="J1357" s="361"/>
      <c r="K1357" s="361"/>
      <c r="L1357" s="361"/>
      <c r="M1357" s="361"/>
      <c r="N1357" s="361"/>
    </row>
    <row r="1358" spans="1:14">
      <c r="A1358" s="360"/>
      <c r="B1358" s="165"/>
      <c r="C1358" s="165"/>
      <c r="D1358" s="165"/>
      <c r="E1358" s="165"/>
      <c r="F1358" s="165"/>
      <c r="G1358" s="361"/>
      <c r="H1358" s="361"/>
      <c r="I1358" s="361"/>
      <c r="J1358" s="361"/>
      <c r="K1358" s="361"/>
      <c r="L1358" s="361"/>
      <c r="M1358" s="361"/>
      <c r="N1358" s="361"/>
    </row>
    <row r="1359" spans="1:14">
      <c r="A1359" s="360"/>
      <c r="B1359" s="165"/>
      <c r="C1359" s="165"/>
      <c r="D1359" s="165"/>
      <c r="E1359" s="165"/>
      <c r="F1359" s="165"/>
      <c r="G1359" s="361"/>
      <c r="H1359" s="361"/>
      <c r="I1359" s="361"/>
      <c r="J1359" s="361"/>
      <c r="K1359" s="361"/>
      <c r="L1359" s="361"/>
      <c r="M1359" s="361"/>
      <c r="N1359" s="361"/>
    </row>
    <row r="1360" spans="1:14">
      <c r="A1360" s="360"/>
      <c r="B1360" s="165"/>
      <c r="C1360" s="165"/>
      <c r="D1360" s="165"/>
      <c r="E1360" s="165"/>
      <c r="F1360" s="165"/>
      <c r="G1360" s="361"/>
      <c r="H1360" s="361"/>
      <c r="I1360" s="361"/>
      <c r="J1360" s="361"/>
      <c r="K1360" s="361"/>
      <c r="L1360" s="361"/>
      <c r="M1360" s="361"/>
      <c r="N1360" s="361"/>
    </row>
    <row r="1361" spans="1:14">
      <c r="A1361" s="360"/>
      <c r="B1361" s="165"/>
      <c r="C1361" s="165"/>
      <c r="D1361" s="165"/>
      <c r="E1361" s="165"/>
      <c r="F1361" s="165"/>
      <c r="G1361" s="361"/>
      <c r="H1361" s="361"/>
      <c r="I1361" s="361"/>
      <c r="J1361" s="361"/>
      <c r="K1361" s="361"/>
      <c r="L1361" s="361"/>
      <c r="M1361" s="361"/>
      <c r="N1361" s="361"/>
    </row>
    <row r="1362" spans="1:14">
      <c r="A1362" s="360"/>
      <c r="B1362" s="165"/>
      <c r="C1362" s="165"/>
      <c r="D1362" s="165"/>
      <c r="E1362" s="165"/>
      <c r="F1362" s="165"/>
      <c r="G1362" s="361"/>
      <c r="H1362" s="361"/>
      <c r="I1362" s="361"/>
      <c r="J1362" s="361"/>
      <c r="K1362" s="361"/>
      <c r="L1362" s="361"/>
      <c r="M1362" s="361"/>
      <c r="N1362" s="361"/>
    </row>
    <row r="1363" spans="1:14">
      <c r="A1363" s="360"/>
      <c r="B1363" s="165"/>
      <c r="C1363" s="165"/>
      <c r="D1363" s="165"/>
      <c r="E1363" s="165"/>
      <c r="F1363" s="165"/>
      <c r="G1363" s="361"/>
      <c r="H1363" s="361"/>
      <c r="I1363" s="361"/>
      <c r="J1363" s="361"/>
      <c r="K1363" s="361"/>
      <c r="L1363" s="361"/>
      <c r="M1363" s="361"/>
      <c r="N1363" s="361"/>
    </row>
    <row r="1364" spans="1:14">
      <c r="A1364" s="360"/>
      <c r="B1364" s="165"/>
      <c r="C1364" s="165"/>
      <c r="D1364" s="165"/>
      <c r="E1364" s="165"/>
      <c r="F1364" s="165"/>
      <c r="G1364" s="361"/>
      <c r="H1364" s="361"/>
      <c r="I1364" s="361"/>
      <c r="J1364" s="361"/>
      <c r="K1364" s="361"/>
      <c r="L1364" s="361"/>
      <c r="M1364" s="361"/>
      <c r="N1364" s="361"/>
    </row>
    <row r="1365" spans="1:14">
      <c r="A1365" s="360"/>
      <c r="B1365" s="165"/>
      <c r="C1365" s="165"/>
      <c r="D1365" s="165"/>
      <c r="E1365" s="165"/>
      <c r="F1365" s="165"/>
      <c r="G1365" s="361"/>
      <c r="H1365" s="361"/>
      <c r="I1365" s="361"/>
      <c r="J1365" s="361"/>
      <c r="K1365" s="361"/>
      <c r="L1365" s="361"/>
      <c r="M1365" s="361"/>
      <c r="N1365" s="361"/>
    </row>
    <row r="1366" spans="1:14">
      <c r="A1366" s="360"/>
      <c r="B1366" s="165"/>
      <c r="C1366" s="165"/>
      <c r="D1366" s="165"/>
      <c r="E1366" s="165"/>
      <c r="F1366" s="165"/>
      <c r="G1366" s="361"/>
      <c r="H1366" s="361"/>
      <c r="I1366" s="361"/>
      <c r="J1366" s="361"/>
      <c r="K1366" s="361"/>
      <c r="L1366" s="361"/>
      <c r="M1366" s="361"/>
      <c r="N1366" s="361"/>
    </row>
    <row r="1367" spans="1:14">
      <c r="A1367" s="360"/>
      <c r="B1367" s="165"/>
      <c r="C1367" s="165"/>
      <c r="D1367" s="165"/>
      <c r="E1367" s="165"/>
      <c r="F1367" s="165"/>
      <c r="G1367" s="361"/>
      <c r="H1367" s="361"/>
      <c r="I1367" s="361"/>
      <c r="J1367" s="361"/>
      <c r="K1367" s="361"/>
      <c r="L1367" s="361"/>
      <c r="M1367" s="361"/>
      <c r="N1367" s="361"/>
    </row>
    <row r="1368" spans="1:14">
      <c r="A1368" s="360"/>
      <c r="B1368" s="165"/>
      <c r="C1368" s="165"/>
      <c r="D1368" s="165"/>
      <c r="E1368" s="165"/>
      <c r="F1368" s="165"/>
      <c r="G1368" s="361"/>
      <c r="H1368" s="361"/>
      <c r="I1368" s="361"/>
      <c r="J1368" s="361"/>
      <c r="K1368" s="361"/>
      <c r="L1368" s="361"/>
      <c r="M1368" s="361"/>
      <c r="N1368" s="361"/>
    </row>
    <row r="1369" spans="1:14">
      <c r="A1369" s="360"/>
      <c r="B1369" s="165"/>
      <c r="C1369" s="165"/>
      <c r="D1369" s="165"/>
      <c r="E1369" s="165"/>
      <c r="F1369" s="165"/>
      <c r="G1369" s="361"/>
      <c r="H1369" s="361"/>
      <c r="I1369" s="361"/>
      <c r="J1369" s="361"/>
      <c r="K1369" s="361"/>
      <c r="L1369" s="361"/>
      <c r="M1369" s="361"/>
      <c r="N1369" s="361"/>
    </row>
    <row r="1370" spans="1:14">
      <c r="A1370" s="360"/>
      <c r="B1370" s="165"/>
      <c r="C1370" s="165"/>
      <c r="D1370" s="165"/>
      <c r="E1370" s="165"/>
      <c r="F1370" s="165"/>
      <c r="G1370" s="361"/>
      <c r="H1370" s="361"/>
      <c r="I1370" s="361"/>
      <c r="J1370" s="361"/>
      <c r="K1370" s="361"/>
      <c r="L1370" s="361"/>
      <c r="M1370" s="361"/>
      <c r="N1370" s="361"/>
    </row>
    <row r="1371" spans="1:14">
      <c r="A1371" s="360"/>
      <c r="B1371" s="165"/>
      <c r="C1371" s="165"/>
      <c r="D1371" s="165"/>
      <c r="E1371" s="165"/>
      <c r="F1371" s="165"/>
      <c r="G1371" s="361"/>
      <c r="H1371" s="361"/>
      <c r="I1371" s="361"/>
      <c r="J1371" s="361"/>
      <c r="K1371" s="361"/>
      <c r="L1371" s="361"/>
      <c r="M1371" s="361"/>
      <c r="N1371" s="361"/>
    </row>
    <row r="1372" spans="1:14">
      <c r="A1372" s="360"/>
      <c r="B1372" s="165"/>
      <c r="C1372" s="165"/>
      <c r="D1372" s="165"/>
      <c r="E1372" s="165"/>
      <c r="F1372" s="165"/>
      <c r="G1372" s="361"/>
      <c r="H1372" s="361"/>
      <c r="I1372" s="361"/>
      <c r="J1372" s="361"/>
      <c r="K1372" s="361"/>
      <c r="L1372" s="361"/>
      <c r="M1372" s="361"/>
      <c r="N1372" s="361"/>
    </row>
    <row r="1373" spans="1:14">
      <c r="A1373" s="360"/>
      <c r="B1373" s="165"/>
      <c r="C1373" s="165"/>
      <c r="D1373" s="165"/>
      <c r="E1373" s="165"/>
      <c r="F1373" s="165"/>
      <c r="G1373" s="361"/>
      <c r="H1373" s="361"/>
      <c r="I1373" s="361"/>
      <c r="J1373" s="361"/>
      <c r="K1373" s="361"/>
      <c r="L1373" s="361"/>
      <c r="M1373" s="361"/>
      <c r="N1373" s="361"/>
    </row>
    <row r="1374" spans="1:14">
      <c r="A1374" s="360"/>
      <c r="B1374" s="165"/>
      <c r="C1374" s="165"/>
      <c r="D1374" s="165"/>
      <c r="E1374" s="165"/>
      <c r="F1374" s="165"/>
      <c r="G1374" s="361"/>
      <c r="H1374" s="361"/>
      <c r="I1374" s="361"/>
      <c r="J1374" s="361"/>
      <c r="K1374" s="361"/>
      <c r="L1374" s="361"/>
      <c r="M1374" s="361"/>
      <c r="N1374" s="361"/>
    </row>
    <row r="1375" spans="1:14">
      <c r="A1375" s="360"/>
      <c r="B1375" s="165"/>
      <c r="C1375" s="165"/>
      <c r="D1375" s="165"/>
      <c r="E1375" s="165"/>
      <c r="F1375" s="165"/>
      <c r="G1375" s="361"/>
      <c r="H1375" s="361"/>
      <c r="I1375" s="361"/>
      <c r="J1375" s="361"/>
      <c r="K1375" s="361"/>
      <c r="L1375" s="361"/>
      <c r="M1375" s="361"/>
      <c r="N1375" s="361"/>
    </row>
    <row r="1376" spans="1:14">
      <c r="A1376" s="360"/>
      <c r="B1376" s="165"/>
      <c r="C1376" s="165"/>
      <c r="D1376" s="165"/>
      <c r="E1376" s="165"/>
      <c r="F1376" s="165"/>
      <c r="G1376" s="361"/>
      <c r="H1376" s="361"/>
      <c r="I1376" s="361"/>
      <c r="J1376" s="361"/>
      <c r="K1376" s="361"/>
      <c r="L1376" s="361"/>
      <c r="M1376" s="361"/>
      <c r="N1376" s="361"/>
    </row>
    <row r="1377" spans="1:14">
      <c r="A1377" s="360"/>
      <c r="B1377" s="165"/>
      <c r="C1377" s="165"/>
      <c r="D1377" s="165"/>
      <c r="E1377" s="165"/>
      <c r="F1377" s="165"/>
      <c r="G1377" s="361"/>
      <c r="H1377" s="361"/>
      <c r="I1377" s="361"/>
      <c r="J1377" s="361"/>
      <c r="K1377" s="361"/>
      <c r="L1377" s="361"/>
      <c r="M1377" s="361"/>
      <c r="N1377" s="361"/>
    </row>
    <row r="1378" spans="1:14">
      <c r="A1378" s="360"/>
      <c r="B1378" s="165"/>
      <c r="C1378" s="165"/>
      <c r="D1378" s="165"/>
      <c r="E1378" s="165"/>
      <c r="F1378" s="165"/>
      <c r="G1378" s="361"/>
      <c r="H1378" s="361"/>
      <c r="I1378" s="361"/>
      <c r="J1378" s="361"/>
      <c r="K1378" s="361"/>
      <c r="L1378" s="361"/>
      <c r="M1378" s="361"/>
      <c r="N1378" s="361"/>
    </row>
    <row r="1379" spans="1:14">
      <c r="A1379" s="360"/>
      <c r="B1379" s="165"/>
      <c r="C1379" s="165"/>
      <c r="D1379" s="165"/>
      <c r="E1379" s="165"/>
      <c r="F1379" s="165"/>
      <c r="G1379" s="361"/>
      <c r="H1379" s="361"/>
      <c r="I1379" s="361"/>
      <c r="J1379" s="361"/>
      <c r="K1379" s="361"/>
      <c r="L1379" s="361"/>
      <c r="M1379" s="361"/>
      <c r="N1379" s="361"/>
    </row>
    <row r="1380" spans="1:14">
      <c r="A1380" s="360"/>
      <c r="B1380" s="165"/>
      <c r="C1380" s="165"/>
      <c r="D1380" s="165"/>
      <c r="E1380" s="165"/>
      <c r="F1380" s="165"/>
      <c r="G1380" s="361"/>
      <c r="H1380" s="361"/>
      <c r="I1380" s="361"/>
      <c r="J1380" s="361"/>
      <c r="K1380" s="361"/>
      <c r="L1380" s="361"/>
      <c r="M1380" s="361"/>
      <c r="N1380" s="361"/>
    </row>
    <row r="1381" spans="1:14">
      <c r="A1381" s="360"/>
      <c r="B1381" s="165"/>
      <c r="C1381" s="165"/>
      <c r="D1381" s="165"/>
      <c r="E1381" s="165"/>
      <c r="F1381" s="165"/>
      <c r="G1381" s="361"/>
      <c r="H1381" s="361"/>
      <c r="I1381" s="361"/>
      <c r="J1381" s="361"/>
      <c r="K1381" s="361"/>
      <c r="L1381" s="361"/>
      <c r="M1381" s="361"/>
      <c r="N1381" s="361"/>
    </row>
    <row r="1382" spans="1:14">
      <c r="A1382" s="360"/>
      <c r="B1382" s="165"/>
      <c r="C1382" s="165"/>
      <c r="D1382" s="165"/>
      <c r="E1382" s="165"/>
      <c r="F1382" s="165"/>
      <c r="G1382" s="361"/>
      <c r="H1382" s="361"/>
      <c r="I1382" s="361"/>
      <c r="J1382" s="361"/>
      <c r="K1382" s="361"/>
      <c r="L1382" s="361"/>
      <c r="M1382" s="361"/>
      <c r="N1382" s="361"/>
    </row>
    <row r="1383" spans="1:14">
      <c r="A1383" s="360"/>
      <c r="B1383" s="165"/>
      <c r="C1383" s="165"/>
      <c r="D1383" s="165"/>
      <c r="E1383" s="165"/>
      <c r="F1383" s="165"/>
      <c r="G1383" s="361"/>
      <c r="H1383" s="361"/>
      <c r="I1383" s="361"/>
      <c r="J1383" s="361"/>
      <c r="K1383" s="361"/>
      <c r="L1383" s="361"/>
      <c r="M1383" s="361"/>
      <c r="N1383" s="361"/>
    </row>
    <row r="1384" spans="1:14">
      <c r="A1384" s="360"/>
      <c r="B1384" s="165"/>
      <c r="C1384" s="165"/>
      <c r="D1384" s="165"/>
      <c r="E1384" s="165"/>
      <c r="F1384" s="165"/>
      <c r="G1384" s="361"/>
      <c r="H1384" s="361"/>
      <c r="I1384" s="361"/>
      <c r="J1384" s="361"/>
      <c r="K1384" s="361"/>
      <c r="L1384" s="361"/>
      <c r="M1384" s="361"/>
      <c r="N1384" s="361"/>
    </row>
    <row r="1385" spans="1:14">
      <c r="A1385" s="360"/>
      <c r="B1385" s="165"/>
      <c r="C1385" s="165"/>
      <c r="D1385" s="165"/>
      <c r="E1385" s="165"/>
      <c r="F1385" s="165"/>
      <c r="G1385" s="361"/>
      <c r="H1385" s="361"/>
      <c r="I1385" s="361"/>
      <c r="J1385" s="361"/>
      <c r="K1385" s="361"/>
      <c r="L1385" s="361"/>
      <c r="M1385" s="361"/>
      <c r="N1385" s="361"/>
    </row>
    <row r="1386" spans="1:14">
      <c r="A1386" s="360"/>
      <c r="B1386" s="165"/>
      <c r="C1386" s="165"/>
      <c r="D1386" s="165"/>
      <c r="E1386" s="165"/>
      <c r="F1386" s="165"/>
      <c r="G1386" s="361"/>
      <c r="H1386" s="361"/>
      <c r="I1386" s="361"/>
      <c r="J1386" s="361"/>
      <c r="K1386" s="361"/>
      <c r="L1386" s="361"/>
      <c r="M1386" s="361"/>
      <c r="N1386" s="361"/>
    </row>
    <row r="1387" spans="1:14">
      <c r="A1387" s="360"/>
      <c r="B1387" s="165"/>
      <c r="C1387" s="165"/>
      <c r="D1387" s="165"/>
      <c r="E1387" s="165"/>
      <c r="F1387" s="165"/>
      <c r="G1387" s="361"/>
      <c r="H1387" s="361"/>
      <c r="I1387" s="361"/>
      <c r="J1387" s="361"/>
      <c r="K1387" s="361"/>
      <c r="L1387" s="361"/>
      <c r="M1387" s="361"/>
      <c r="N1387" s="361"/>
    </row>
    <row r="1388" spans="1:14">
      <c r="A1388" s="360"/>
      <c r="B1388" s="165"/>
      <c r="C1388" s="165"/>
      <c r="D1388" s="165"/>
      <c r="E1388" s="165"/>
      <c r="F1388" s="165"/>
      <c r="G1388" s="361"/>
      <c r="H1388" s="361"/>
      <c r="I1388" s="361"/>
      <c r="J1388" s="361"/>
      <c r="K1388" s="361"/>
      <c r="L1388" s="361"/>
      <c r="M1388" s="361"/>
      <c r="N1388" s="361"/>
    </row>
    <row r="1389" spans="1:14">
      <c r="A1389" s="360"/>
      <c r="B1389" s="165"/>
      <c r="C1389" s="165"/>
      <c r="D1389" s="165"/>
      <c r="E1389" s="165"/>
      <c r="F1389" s="165"/>
      <c r="G1389" s="361"/>
      <c r="H1389" s="361"/>
      <c r="I1389" s="361"/>
      <c r="J1389" s="361"/>
      <c r="K1389" s="361"/>
      <c r="L1389" s="361"/>
      <c r="M1389" s="361"/>
      <c r="N1389" s="361"/>
    </row>
    <row r="1390" spans="1:14">
      <c r="A1390" s="360"/>
      <c r="B1390" s="165"/>
      <c r="C1390" s="165"/>
      <c r="D1390" s="165"/>
      <c r="E1390" s="165"/>
      <c r="F1390" s="165"/>
      <c r="G1390" s="361"/>
      <c r="H1390" s="361"/>
      <c r="I1390" s="361"/>
      <c r="J1390" s="361"/>
      <c r="K1390" s="361"/>
      <c r="L1390" s="361"/>
      <c r="M1390" s="361"/>
      <c r="N1390" s="361"/>
    </row>
    <row r="1391" spans="1:14">
      <c r="A1391" s="360"/>
      <c r="B1391" s="165"/>
      <c r="C1391" s="165"/>
      <c r="D1391" s="165"/>
      <c r="E1391" s="165"/>
      <c r="F1391" s="165"/>
      <c r="G1391" s="361"/>
      <c r="H1391" s="361"/>
      <c r="I1391" s="361"/>
      <c r="J1391" s="361"/>
      <c r="K1391" s="361"/>
      <c r="L1391" s="361"/>
      <c r="M1391" s="361"/>
      <c r="N1391" s="361"/>
    </row>
    <row r="1392" spans="1:14">
      <c r="A1392" s="360"/>
      <c r="B1392" s="165"/>
      <c r="C1392" s="165"/>
      <c r="D1392" s="165"/>
      <c r="E1392" s="165"/>
      <c r="F1392" s="165"/>
      <c r="G1392" s="361"/>
      <c r="H1392" s="361"/>
      <c r="I1392" s="361"/>
      <c r="J1392" s="361"/>
      <c r="K1392" s="361"/>
      <c r="L1392" s="361"/>
      <c r="M1392" s="361"/>
      <c r="N1392" s="361"/>
    </row>
    <row r="1393" spans="1:14">
      <c r="A1393" s="360"/>
      <c r="B1393" s="165"/>
      <c r="C1393" s="165"/>
      <c r="D1393" s="165"/>
      <c r="E1393" s="165"/>
      <c r="F1393" s="165"/>
      <c r="G1393" s="361"/>
      <c r="H1393" s="361"/>
      <c r="I1393" s="361"/>
      <c r="J1393" s="361"/>
      <c r="K1393" s="361"/>
      <c r="L1393" s="361"/>
      <c r="M1393" s="361"/>
      <c r="N1393" s="361"/>
    </row>
    <row r="1394" spans="1:14">
      <c r="A1394" s="360"/>
      <c r="B1394" s="165"/>
      <c r="C1394" s="165"/>
      <c r="D1394" s="165"/>
      <c r="E1394" s="165"/>
      <c r="F1394" s="165"/>
      <c r="G1394" s="361"/>
      <c r="H1394" s="361"/>
      <c r="I1394" s="361"/>
      <c r="J1394" s="361"/>
      <c r="K1394" s="361"/>
      <c r="L1394" s="361"/>
      <c r="M1394" s="361"/>
      <c r="N1394" s="361"/>
    </row>
    <row r="1395" spans="1:14">
      <c r="A1395" s="360"/>
      <c r="B1395" s="165"/>
      <c r="C1395" s="165"/>
      <c r="D1395" s="165"/>
      <c r="E1395" s="165"/>
      <c r="F1395" s="165"/>
      <c r="G1395" s="361"/>
      <c r="H1395" s="361"/>
      <c r="I1395" s="361"/>
      <c r="J1395" s="361"/>
      <c r="K1395" s="361"/>
      <c r="L1395" s="361"/>
      <c r="M1395" s="361"/>
      <c r="N1395" s="361"/>
    </row>
    <row r="1396" spans="1:14">
      <c r="A1396" s="360"/>
      <c r="B1396" s="165"/>
      <c r="C1396" s="165"/>
      <c r="D1396" s="165"/>
      <c r="E1396" s="165"/>
      <c r="F1396" s="165"/>
      <c r="G1396" s="361"/>
      <c r="H1396" s="361"/>
      <c r="I1396" s="361"/>
      <c r="J1396" s="361"/>
      <c r="K1396" s="361"/>
      <c r="L1396" s="361"/>
      <c r="M1396" s="361"/>
      <c r="N1396" s="361"/>
    </row>
    <row r="1397" spans="1:14">
      <c r="A1397" s="360"/>
      <c r="B1397" s="165"/>
      <c r="C1397" s="165"/>
      <c r="D1397" s="165"/>
      <c r="E1397" s="165"/>
      <c r="F1397" s="165"/>
      <c r="G1397" s="361"/>
      <c r="H1397" s="361"/>
      <c r="I1397" s="361"/>
      <c r="J1397" s="361"/>
      <c r="K1397" s="361"/>
      <c r="L1397" s="361"/>
      <c r="M1397" s="361"/>
      <c r="N1397" s="361"/>
    </row>
    <row r="1398" spans="1:14">
      <c r="A1398" s="360"/>
      <c r="B1398" s="165"/>
      <c r="C1398" s="165"/>
      <c r="D1398" s="165"/>
      <c r="E1398" s="165"/>
      <c r="F1398" s="165"/>
      <c r="G1398" s="361"/>
      <c r="H1398" s="361"/>
      <c r="I1398" s="361"/>
      <c r="J1398" s="361"/>
      <c r="K1398" s="361"/>
      <c r="L1398" s="361"/>
      <c r="M1398" s="361"/>
      <c r="N1398" s="361"/>
    </row>
    <row r="1399" spans="1:14">
      <c r="A1399" s="360"/>
      <c r="B1399" s="165"/>
      <c r="C1399" s="165"/>
      <c r="D1399" s="165"/>
      <c r="E1399" s="165"/>
      <c r="F1399" s="165"/>
      <c r="G1399" s="361"/>
      <c r="H1399" s="361"/>
      <c r="I1399" s="361"/>
      <c r="J1399" s="361"/>
      <c r="K1399" s="361"/>
      <c r="L1399" s="361"/>
      <c r="M1399" s="361"/>
      <c r="N1399" s="361"/>
    </row>
    <row r="1400" spans="1:14">
      <c r="A1400" s="360"/>
      <c r="B1400" s="165"/>
      <c r="C1400" s="165"/>
      <c r="D1400" s="165"/>
      <c r="E1400" s="165"/>
      <c r="F1400" s="165"/>
      <c r="G1400" s="361"/>
      <c r="H1400" s="361"/>
      <c r="I1400" s="361"/>
      <c r="J1400" s="361"/>
      <c r="K1400" s="361"/>
      <c r="L1400" s="361"/>
      <c r="M1400" s="361"/>
      <c r="N1400" s="361"/>
    </row>
    <row r="1401" spans="1:14">
      <c r="A1401" s="360"/>
      <c r="B1401" s="165"/>
      <c r="C1401" s="165"/>
      <c r="D1401" s="165"/>
      <c r="E1401" s="165"/>
      <c r="F1401" s="165"/>
      <c r="G1401" s="361"/>
      <c r="H1401" s="361"/>
      <c r="I1401" s="361"/>
      <c r="J1401" s="361"/>
      <c r="K1401" s="361"/>
      <c r="L1401" s="361"/>
      <c r="M1401" s="361"/>
      <c r="N1401" s="361"/>
    </row>
    <row r="1402" spans="1:14">
      <c r="A1402" s="360"/>
      <c r="B1402" s="165"/>
      <c r="C1402" s="165"/>
      <c r="D1402" s="165"/>
      <c r="E1402" s="165"/>
      <c r="F1402" s="165"/>
      <c r="G1402" s="361"/>
      <c r="H1402" s="361"/>
      <c r="I1402" s="361"/>
      <c r="J1402" s="361"/>
      <c r="K1402" s="361"/>
      <c r="L1402" s="361"/>
      <c r="M1402" s="361"/>
      <c r="N1402" s="361"/>
    </row>
    <row r="1403" spans="1:14">
      <c r="A1403" s="360"/>
      <c r="B1403" s="165"/>
      <c r="C1403" s="165"/>
      <c r="D1403" s="165"/>
      <c r="E1403" s="165"/>
      <c r="F1403" s="165"/>
      <c r="G1403" s="361"/>
      <c r="H1403" s="361"/>
      <c r="I1403" s="361"/>
      <c r="J1403" s="361"/>
      <c r="K1403" s="361"/>
      <c r="L1403" s="361"/>
      <c r="M1403" s="361"/>
      <c r="N1403" s="361"/>
    </row>
    <row r="1404" spans="1:14">
      <c r="A1404" s="360"/>
      <c r="B1404" s="165"/>
      <c r="C1404" s="165"/>
      <c r="D1404" s="165"/>
      <c r="E1404" s="165"/>
      <c r="F1404" s="165"/>
      <c r="G1404" s="361"/>
      <c r="H1404" s="361"/>
      <c r="I1404" s="361"/>
      <c r="J1404" s="361"/>
      <c r="K1404" s="361"/>
      <c r="L1404" s="361"/>
      <c r="M1404" s="361"/>
      <c r="N1404" s="361"/>
    </row>
    <row r="1405" spans="1:14">
      <c r="A1405" s="360"/>
      <c r="B1405" s="165"/>
      <c r="C1405" s="165"/>
      <c r="D1405" s="165"/>
      <c r="E1405" s="165"/>
      <c r="F1405" s="165"/>
      <c r="G1405" s="361"/>
      <c r="H1405" s="361"/>
      <c r="I1405" s="361"/>
      <c r="J1405" s="361"/>
      <c r="K1405" s="361"/>
      <c r="L1405" s="361"/>
      <c r="M1405" s="361"/>
      <c r="N1405" s="361"/>
    </row>
    <row r="1406" spans="1:14">
      <c r="A1406" s="360"/>
      <c r="B1406" s="165"/>
      <c r="C1406" s="165"/>
      <c r="D1406" s="165"/>
      <c r="E1406" s="165"/>
      <c r="F1406" s="165"/>
      <c r="G1406" s="361"/>
      <c r="H1406" s="361"/>
      <c r="I1406" s="361"/>
      <c r="J1406" s="361"/>
      <c r="K1406" s="361"/>
      <c r="L1406" s="361"/>
      <c r="M1406" s="361"/>
      <c r="N1406" s="361"/>
    </row>
    <row r="1407" spans="1:14">
      <c r="A1407" s="360"/>
      <c r="B1407" s="165"/>
      <c r="C1407" s="165"/>
      <c r="D1407" s="165"/>
      <c r="E1407" s="165"/>
      <c r="F1407" s="165"/>
      <c r="G1407" s="361"/>
      <c r="H1407" s="361"/>
      <c r="I1407" s="361"/>
      <c r="J1407" s="361"/>
      <c r="K1407" s="361"/>
      <c r="L1407" s="361"/>
      <c r="M1407" s="361"/>
      <c r="N1407" s="361"/>
    </row>
    <row r="1408" spans="1:14">
      <c r="A1408" s="360"/>
      <c r="B1408" s="165"/>
      <c r="C1408" s="165"/>
      <c r="D1408" s="165"/>
      <c r="E1408" s="165"/>
      <c r="F1408" s="165"/>
      <c r="G1408" s="361"/>
      <c r="H1408" s="361"/>
      <c r="I1408" s="361"/>
      <c r="J1408" s="361"/>
      <c r="K1408" s="361"/>
      <c r="L1408" s="361"/>
      <c r="M1408" s="361"/>
      <c r="N1408" s="361"/>
    </row>
    <row r="1409" spans="1:14">
      <c r="A1409" s="360"/>
      <c r="B1409" s="165"/>
      <c r="C1409" s="165"/>
      <c r="D1409" s="165"/>
      <c r="E1409" s="165"/>
      <c r="F1409" s="165"/>
      <c r="G1409" s="361"/>
      <c r="H1409" s="361"/>
      <c r="I1409" s="361"/>
      <c r="J1409" s="361"/>
      <c r="K1409" s="361"/>
      <c r="L1409" s="361"/>
      <c r="M1409" s="361"/>
      <c r="N1409" s="361"/>
    </row>
    <row r="1410" spans="1:14">
      <c r="A1410" s="360"/>
      <c r="B1410" s="165"/>
      <c r="C1410" s="165"/>
      <c r="D1410" s="165"/>
      <c r="E1410" s="165"/>
      <c r="F1410" s="165"/>
      <c r="G1410" s="361"/>
      <c r="H1410" s="361"/>
      <c r="I1410" s="361"/>
      <c r="J1410" s="361"/>
      <c r="K1410" s="361"/>
      <c r="L1410" s="361"/>
      <c r="M1410" s="361"/>
      <c r="N1410" s="361"/>
    </row>
    <row r="1411" spans="1:14">
      <c r="A1411" s="360"/>
      <c r="B1411" s="165"/>
      <c r="C1411" s="165"/>
      <c r="D1411" s="165"/>
      <c r="E1411" s="165"/>
      <c r="F1411" s="165"/>
      <c r="G1411" s="361"/>
      <c r="H1411" s="361"/>
      <c r="I1411" s="361"/>
      <c r="J1411" s="361"/>
      <c r="K1411" s="361"/>
      <c r="L1411" s="361"/>
      <c r="M1411" s="361"/>
      <c r="N1411" s="361"/>
    </row>
    <row r="1412" spans="1:14">
      <c r="A1412" s="360"/>
      <c r="B1412" s="165"/>
      <c r="C1412" s="165"/>
      <c r="D1412" s="165"/>
      <c r="E1412" s="165"/>
      <c r="F1412" s="165"/>
      <c r="G1412" s="361"/>
      <c r="H1412" s="361"/>
      <c r="I1412" s="361"/>
      <c r="J1412" s="361"/>
      <c r="K1412" s="361"/>
      <c r="L1412" s="361"/>
      <c r="M1412" s="361"/>
      <c r="N1412" s="361"/>
    </row>
    <row r="1413" spans="1:14">
      <c r="A1413" s="360"/>
      <c r="B1413" s="165"/>
      <c r="C1413" s="165"/>
      <c r="D1413" s="165"/>
      <c r="E1413" s="165"/>
      <c r="F1413" s="165"/>
      <c r="G1413" s="361"/>
      <c r="H1413" s="361"/>
      <c r="I1413" s="361"/>
      <c r="J1413" s="361"/>
      <c r="K1413" s="361"/>
      <c r="L1413" s="361"/>
      <c r="M1413" s="361"/>
      <c r="N1413" s="361"/>
    </row>
    <row r="1414" spans="1:14">
      <c r="A1414" s="360"/>
      <c r="B1414" s="165"/>
      <c r="C1414" s="165"/>
      <c r="D1414" s="165"/>
      <c r="E1414" s="165"/>
      <c r="F1414" s="165"/>
      <c r="G1414" s="361"/>
      <c r="H1414" s="361"/>
      <c r="I1414" s="361"/>
      <c r="J1414" s="361"/>
      <c r="K1414" s="361"/>
      <c r="L1414" s="361"/>
      <c r="M1414" s="361"/>
      <c r="N1414" s="361"/>
    </row>
    <row r="1415" spans="1:14">
      <c r="A1415" s="360"/>
      <c r="B1415" s="165"/>
      <c r="C1415" s="165"/>
      <c r="D1415" s="165"/>
      <c r="E1415" s="165"/>
      <c r="F1415" s="165"/>
      <c r="G1415" s="361"/>
      <c r="H1415" s="361"/>
      <c r="I1415" s="361"/>
      <c r="J1415" s="361"/>
      <c r="K1415" s="361"/>
      <c r="L1415" s="361"/>
      <c r="M1415" s="361"/>
      <c r="N1415" s="361"/>
    </row>
    <row r="1416" spans="1:14">
      <c r="A1416" s="360"/>
      <c r="B1416" s="165"/>
      <c r="C1416" s="165"/>
      <c r="D1416" s="165"/>
      <c r="E1416" s="165"/>
      <c r="F1416" s="165"/>
      <c r="G1416" s="361"/>
      <c r="H1416" s="361"/>
      <c r="I1416" s="361"/>
      <c r="J1416" s="361"/>
      <c r="K1416" s="361"/>
      <c r="L1416" s="361"/>
      <c r="M1416" s="361"/>
      <c r="N1416" s="361"/>
    </row>
    <row r="1417" spans="1:14">
      <c r="A1417" s="360"/>
      <c r="B1417" s="165"/>
      <c r="C1417" s="165"/>
      <c r="D1417" s="165"/>
      <c r="E1417" s="165"/>
      <c r="F1417" s="165"/>
      <c r="G1417" s="361"/>
      <c r="H1417" s="361"/>
      <c r="I1417" s="361"/>
      <c r="J1417" s="361"/>
      <c r="K1417" s="361"/>
      <c r="L1417" s="361"/>
      <c r="M1417" s="361"/>
      <c r="N1417" s="361"/>
    </row>
    <row r="1418" spans="1:14">
      <c r="A1418" s="360"/>
      <c r="B1418" s="165"/>
      <c r="C1418" s="165"/>
      <c r="D1418" s="165"/>
      <c r="E1418" s="165"/>
      <c r="F1418" s="165"/>
      <c r="G1418" s="361"/>
      <c r="H1418" s="361"/>
      <c r="I1418" s="361"/>
      <c r="J1418" s="361"/>
      <c r="K1418" s="361"/>
      <c r="L1418" s="361"/>
      <c r="M1418" s="361"/>
      <c r="N1418" s="361"/>
    </row>
    <row r="1419" spans="1:14">
      <c r="A1419" s="360"/>
      <c r="B1419" s="165"/>
      <c r="C1419" s="165"/>
      <c r="D1419" s="165"/>
      <c r="E1419" s="165"/>
      <c r="F1419" s="165"/>
      <c r="G1419" s="361"/>
      <c r="H1419" s="361"/>
      <c r="I1419" s="361"/>
      <c r="J1419" s="361"/>
      <c r="K1419" s="361"/>
      <c r="L1419" s="361"/>
      <c r="M1419" s="361"/>
      <c r="N1419" s="361"/>
    </row>
    <row r="1420" spans="1:14">
      <c r="A1420" s="360"/>
      <c r="B1420" s="165"/>
      <c r="C1420" s="165"/>
      <c r="D1420" s="165"/>
      <c r="E1420" s="165"/>
      <c r="F1420" s="165"/>
      <c r="G1420" s="361"/>
      <c r="H1420" s="361"/>
      <c r="I1420" s="361"/>
      <c r="J1420" s="361"/>
      <c r="K1420" s="361"/>
      <c r="L1420" s="361"/>
      <c r="M1420" s="361"/>
      <c r="N1420" s="361"/>
    </row>
    <row r="1421" spans="1:14">
      <c r="A1421" s="360"/>
      <c r="B1421" s="165"/>
      <c r="C1421" s="165"/>
      <c r="D1421" s="165"/>
      <c r="E1421" s="165"/>
      <c r="F1421" s="165"/>
      <c r="G1421" s="361"/>
      <c r="H1421" s="361"/>
      <c r="I1421" s="361"/>
      <c r="J1421" s="361"/>
      <c r="K1421" s="361"/>
      <c r="L1421" s="361"/>
      <c r="M1421" s="361"/>
      <c r="N1421" s="361"/>
    </row>
    <row r="1422" spans="1:14">
      <c r="A1422" s="360"/>
      <c r="B1422" s="165"/>
      <c r="C1422" s="165"/>
      <c r="D1422" s="165"/>
      <c r="E1422" s="165"/>
      <c r="F1422" s="165"/>
      <c r="G1422" s="361"/>
      <c r="H1422" s="361"/>
      <c r="I1422" s="361"/>
      <c r="J1422" s="361"/>
      <c r="K1422" s="361"/>
      <c r="L1422" s="361"/>
      <c r="M1422" s="361"/>
      <c r="N1422" s="361"/>
    </row>
    <row r="1423" spans="1:14">
      <c r="A1423" s="360"/>
      <c r="B1423" s="165"/>
      <c r="C1423" s="165"/>
      <c r="D1423" s="165"/>
      <c r="E1423" s="165"/>
      <c r="F1423" s="165"/>
      <c r="G1423" s="361"/>
      <c r="H1423" s="361"/>
      <c r="I1423" s="361"/>
      <c r="J1423" s="361"/>
      <c r="K1423" s="361"/>
      <c r="L1423" s="361"/>
      <c r="M1423" s="361"/>
      <c r="N1423" s="361"/>
    </row>
    <row r="1424" spans="1:14">
      <c r="A1424" s="360"/>
      <c r="B1424" s="165"/>
      <c r="C1424" s="165"/>
      <c r="D1424" s="165"/>
      <c r="E1424" s="165"/>
      <c r="F1424" s="165"/>
      <c r="G1424" s="361"/>
      <c r="H1424" s="361"/>
      <c r="I1424" s="361"/>
      <c r="J1424" s="361"/>
      <c r="K1424" s="361"/>
      <c r="L1424" s="361"/>
      <c r="M1424" s="361"/>
      <c r="N1424" s="361"/>
    </row>
    <row r="1425" spans="1:14">
      <c r="A1425" s="360"/>
      <c r="B1425" s="165"/>
      <c r="C1425" s="165"/>
      <c r="D1425" s="165"/>
      <c r="E1425" s="165"/>
      <c r="F1425" s="165"/>
      <c r="G1425" s="361"/>
      <c r="H1425" s="361"/>
      <c r="I1425" s="361"/>
      <c r="J1425" s="361"/>
      <c r="K1425" s="361"/>
      <c r="L1425" s="361"/>
      <c r="M1425" s="361"/>
      <c r="N1425" s="361"/>
    </row>
    <row r="1426" spans="1:14">
      <c r="A1426" s="360"/>
      <c r="B1426" s="165"/>
      <c r="C1426" s="165"/>
      <c r="D1426" s="165"/>
      <c r="E1426" s="165"/>
      <c r="F1426" s="165"/>
      <c r="G1426" s="361"/>
      <c r="H1426" s="361"/>
      <c r="I1426" s="361"/>
      <c r="J1426" s="361"/>
      <c r="K1426" s="361"/>
      <c r="L1426" s="361"/>
      <c r="M1426" s="361"/>
      <c r="N1426" s="361"/>
    </row>
    <row r="1427" spans="1:14">
      <c r="A1427" s="360"/>
      <c r="B1427" s="165"/>
      <c r="C1427" s="165"/>
      <c r="D1427" s="165"/>
      <c r="E1427" s="165"/>
      <c r="F1427" s="165"/>
      <c r="G1427" s="361"/>
      <c r="H1427" s="361"/>
      <c r="I1427" s="361"/>
      <c r="J1427" s="361"/>
      <c r="K1427" s="361"/>
      <c r="L1427" s="361"/>
      <c r="M1427" s="361"/>
      <c r="N1427" s="361"/>
    </row>
    <row r="1428" spans="1:14">
      <c r="A1428" s="360"/>
      <c r="B1428" s="165"/>
      <c r="C1428" s="165"/>
      <c r="D1428" s="165"/>
      <c r="E1428" s="165"/>
      <c r="F1428" s="165"/>
      <c r="G1428" s="361"/>
      <c r="H1428" s="361"/>
      <c r="I1428" s="361"/>
      <c r="J1428" s="361"/>
      <c r="K1428" s="361"/>
      <c r="L1428" s="361"/>
      <c r="M1428" s="361"/>
      <c r="N1428" s="361"/>
    </row>
    <row r="1429" spans="1:14">
      <c r="A1429" s="360"/>
      <c r="B1429" s="165"/>
      <c r="C1429" s="165"/>
      <c r="D1429" s="165"/>
      <c r="E1429" s="165"/>
      <c r="F1429" s="165"/>
      <c r="G1429" s="361"/>
      <c r="H1429" s="361"/>
      <c r="I1429" s="361"/>
      <c r="J1429" s="361"/>
      <c r="K1429" s="361"/>
      <c r="L1429" s="361"/>
      <c r="M1429" s="361"/>
      <c r="N1429" s="361"/>
    </row>
    <row r="1430" spans="1:14">
      <c r="A1430" s="360"/>
      <c r="B1430" s="165"/>
      <c r="C1430" s="165"/>
      <c r="D1430" s="165"/>
      <c r="E1430" s="165"/>
      <c r="F1430" s="165"/>
      <c r="G1430" s="361"/>
      <c r="H1430" s="361"/>
      <c r="I1430" s="361"/>
      <c r="J1430" s="361"/>
      <c r="K1430" s="361"/>
      <c r="L1430" s="361"/>
      <c r="M1430" s="361"/>
      <c r="N1430" s="361"/>
    </row>
    <row r="1431" spans="1:14">
      <c r="A1431" s="360"/>
      <c r="B1431" s="165"/>
      <c r="C1431" s="165"/>
      <c r="D1431" s="165"/>
      <c r="E1431" s="165"/>
      <c r="F1431" s="165"/>
      <c r="G1431" s="361"/>
      <c r="H1431" s="361"/>
      <c r="I1431" s="361"/>
      <c r="J1431" s="361"/>
      <c r="K1431" s="361"/>
      <c r="L1431" s="361"/>
      <c r="M1431" s="361"/>
      <c r="N1431" s="361"/>
    </row>
    <row r="1432" spans="1:14">
      <c r="A1432" s="360"/>
      <c r="B1432" s="165"/>
      <c r="C1432" s="165"/>
      <c r="D1432" s="165"/>
      <c r="E1432" s="165"/>
      <c r="F1432" s="165"/>
      <c r="G1432" s="361"/>
      <c r="H1432" s="361"/>
      <c r="I1432" s="361"/>
      <c r="J1432" s="361"/>
      <c r="K1432" s="361"/>
      <c r="L1432" s="361"/>
      <c r="M1432" s="361"/>
      <c r="N1432" s="361"/>
    </row>
    <row r="1433" spans="1:14">
      <c r="A1433" s="360"/>
      <c r="B1433" s="165"/>
      <c r="C1433" s="165"/>
      <c r="D1433" s="165"/>
      <c r="E1433" s="165"/>
      <c r="F1433" s="165"/>
      <c r="G1433" s="361"/>
      <c r="H1433" s="361"/>
      <c r="I1433" s="361"/>
      <c r="J1433" s="361"/>
      <c r="K1433" s="361"/>
      <c r="L1433" s="361"/>
      <c r="M1433" s="361"/>
      <c r="N1433" s="361"/>
    </row>
    <row r="1434" spans="1:14">
      <c r="A1434" s="360"/>
      <c r="B1434" s="165"/>
      <c r="C1434" s="165"/>
      <c r="D1434" s="165"/>
      <c r="E1434" s="165"/>
      <c r="F1434" s="165"/>
      <c r="G1434" s="361"/>
      <c r="H1434" s="361"/>
      <c r="I1434" s="361"/>
      <c r="J1434" s="361"/>
      <c r="K1434" s="361"/>
      <c r="L1434" s="361"/>
      <c r="M1434" s="361"/>
      <c r="N1434" s="361"/>
    </row>
    <row r="1435" spans="1:14">
      <c r="A1435" s="360"/>
      <c r="B1435" s="165"/>
      <c r="C1435" s="165"/>
      <c r="D1435" s="165"/>
      <c r="E1435" s="165"/>
      <c r="F1435" s="165"/>
      <c r="G1435" s="361"/>
      <c r="H1435" s="361"/>
      <c r="I1435" s="361"/>
      <c r="J1435" s="361"/>
      <c r="K1435" s="361"/>
      <c r="L1435" s="361"/>
      <c r="M1435" s="361"/>
      <c r="N1435" s="361"/>
    </row>
    <row r="1436" spans="1:14">
      <c r="A1436" s="360"/>
      <c r="B1436" s="165"/>
      <c r="C1436" s="165"/>
      <c r="D1436" s="165"/>
      <c r="E1436" s="165"/>
      <c r="F1436" s="165"/>
      <c r="G1436" s="361"/>
      <c r="H1436" s="361"/>
      <c r="I1436" s="361"/>
      <c r="J1436" s="361"/>
      <c r="K1436" s="361"/>
      <c r="L1436" s="361"/>
      <c r="M1436" s="361"/>
      <c r="N1436" s="361"/>
    </row>
    <row r="1437" spans="1:14">
      <c r="A1437" s="360"/>
      <c r="B1437" s="165"/>
      <c r="C1437" s="165"/>
      <c r="D1437" s="165"/>
      <c r="E1437" s="165"/>
      <c r="F1437" s="165"/>
      <c r="G1437" s="361"/>
      <c r="H1437" s="361"/>
      <c r="I1437" s="361"/>
      <c r="J1437" s="361"/>
      <c r="K1437" s="361"/>
      <c r="L1437" s="361"/>
      <c r="M1437" s="361"/>
      <c r="N1437" s="361"/>
    </row>
    <row r="1438" spans="1:14">
      <c r="A1438" s="360"/>
      <c r="B1438" s="165"/>
      <c r="C1438" s="165"/>
      <c r="D1438" s="165"/>
      <c r="E1438" s="165"/>
      <c r="F1438" s="165"/>
      <c r="G1438" s="361"/>
      <c r="H1438" s="361"/>
      <c r="I1438" s="361"/>
      <c r="J1438" s="361"/>
      <c r="K1438" s="361"/>
      <c r="L1438" s="361"/>
      <c r="M1438" s="361"/>
      <c r="N1438" s="361"/>
    </row>
    <row r="1439" spans="1:14">
      <c r="A1439" s="360"/>
      <c r="B1439" s="165"/>
      <c r="C1439" s="165"/>
      <c r="D1439" s="165"/>
      <c r="E1439" s="165"/>
      <c r="F1439" s="165"/>
      <c r="G1439" s="361"/>
      <c r="H1439" s="361"/>
      <c r="I1439" s="361"/>
      <c r="J1439" s="361"/>
      <c r="K1439" s="361"/>
      <c r="L1439" s="361"/>
      <c r="M1439" s="361"/>
      <c r="N1439" s="361"/>
    </row>
    <row r="1440" spans="1:14">
      <c r="A1440" s="360"/>
      <c r="B1440" s="165"/>
      <c r="C1440" s="165"/>
      <c r="D1440" s="165"/>
      <c r="E1440" s="165"/>
      <c r="F1440" s="165"/>
      <c r="G1440" s="361"/>
      <c r="H1440" s="361"/>
      <c r="I1440" s="361"/>
      <c r="J1440" s="361"/>
      <c r="K1440" s="361"/>
      <c r="L1440" s="361"/>
      <c r="M1440" s="361"/>
      <c r="N1440" s="361"/>
    </row>
    <row r="1441" spans="1:14">
      <c r="A1441" s="360"/>
      <c r="B1441" s="165"/>
      <c r="C1441" s="165"/>
      <c r="D1441" s="165"/>
      <c r="E1441" s="165"/>
      <c r="F1441" s="165"/>
      <c r="G1441" s="361"/>
      <c r="H1441" s="361"/>
      <c r="I1441" s="361"/>
      <c r="J1441" s="361"/>
      <c r="K1441" s="361"/>
      <c r="L1441" s="361"/>
      <c r="M1441" s="361"/>
      <c r="N1441" s="361"/>
    </row>
    <row r="1442" spans="1:14">
      <c r="A1442" s="360"/>
      <c r="B1442" s="165"/>
      <c r="C1442" s="165"/>
      <c r="D1442" s="165"/>
      <c r="E1442" s="165"/>
      <c r="F1442" s="165"/>
      <c r="G1442" s="361"/>
      <c r="H1442" s="361"/>
      <c r="I1442" s="361"/>
      <c r="J1442" s="361"/>
      <c r="K1442" s="361"/>
      <c r="L1442" s="361"/>
      <c r="M1442" s="361"/>
      <c r="N1442" s="361"/>
    </row>
    <row r="1443" spans="1:14">
      <c r="A1443" s="360"/>
      <c r="B1443" s="165"/>
      <c r="C1443" s="165"/>
      <c r="D1443" s="165"/>
      <c r="E1443" s="165"/>
      <c r="F1443" s="165"/>
      <c r="G1443" s="361"/>
      <c r="H1443" s="361"/>
      <c r="I1443" s="361"/>
      <c r="J1443" s="361"/>
      <c r="K1443" s="361"/>
      <c r="L1443" s="361"/>
      <c r="M1443" s="361"/>
      <c r="N1443" s="361"/>
    </row>
    <row r="1444" spans="1:14">
      <c r="A1444" s="360"/>
      <c r="B1444" s="165"/>
      <c r="C1444" s="165"/>
      <c r="D1444" s="165"/>
      <c r="E1444" s="165"/>
      <c r="F1444" s="165"/>
      <c r="G1444" s="361"/>
      <c r="H1444" s="361"/>
      <c r="I1444" s="361"/>
      <c r="J1444" s="361"/>
      <c r="K1444" s="361"/>
      <c r="L1444" s="361"/>
      <c r="M1444" s="361"/>
      <c r="N1444" s="361"/>
    </row>
    <row r="1445" spans="1:14">
      <c r="A1445" s="360"/>
      <c r="B1445" s="165"/>
      <c r="C1445" s="165"/>
      <c r="D1445" s="165"/>
      <c r="E1445" s="165"/>
      <c r="F1445" s="165"/>
      <c r="G1445" s="361"/>
      <c r="H1445" s="361"/>
      <c r="I1445" s="361"/>
      <c r="J1445" s="361"/>
      <c r="K1445" s="361"/>
      <c r="L1445" s="361"/>
      <c r="M1445" s="361"/>
      <c r="N1445" s="361"/>
    </row>
    <row r="1446" spans="1:14">
      <c r="A1446" s="360"/>
      <c r="B1446" s="165"/>
      <c r="C1446" s="165"/>
      <c r="D1446" s="165"/>
      <c r="E1446" s="165"/>
      <c r="F1446" s="165"/>
      <c r="G1446" s="361"/>
      <c r="H1446" s="361"/>
      <c r="I1446" s="361"/>
      <c r="J1446" s="361"/>
      <c r="K1446" s="361"/>
      <c r="L1446" s="361"/>
      <c r="M1446" s="361"/>
      <c r="N1446" s="361"/>
    </row>
    <row r="1447" spans="1:14">
      <c r="A1447" s="360"/>
      <c r="B1447" s="165"/>
      <c r="C1447" s="165"/>
      <c r="D1447" s="165"/>
      <c r="E1447" s="165"/>
      <c r="F1447" s="165"/>
      <c r="G1447" s="361"/>
      <c r="H1447" s="361"/>
      <c r="I1447" s="361"/>
      <c r="J1447" s="361"/>
      <c r="K1447" s="361"/>
      <c r="L1447" s="361"/>
      <c r="M1447" s="361"/>
      <c r="N1447" s="361"/>
    </row>
    <row r="1448" spans="1:14">
      <c r="A1448" s="360"/>
      <c r="B1448" s="165"/>
      <c r="C1448" s="165"/>
      <c r="D1448" s="165"/>
      <c r="E1448" s="165"/>
      <c r="F1448" s="165"/>
      <c r="G1448" s="361"/>
      <c r="H1448" s="361"/>
      <c r="I1448" s="361"/>
      <c r="J1448" s="361"/>
      <c r="K1448" s="361"/>
      <c r="L1448" s="361"/>
      <c r="M1448" s="361"/>
      <c r="N1448" s="361"/>
    </row>
    <row r="1449" spans="1:14">
      <c r="A1449" s="360"/>
      <c r="B1449" s="165"/>
      <c r="C1449" s="165"/>
      <c r="D1449" s="165"/>
      <c r="E1449" s="165"/>
      <c r="F1449" s="165"/>
      <c r="G1449" s="361"/>
      <c r="H1449" s="361"/>
      <c r="I1449" s="361"/>
      <c r="J1449" s="361"/>
      <c r="K1449" s="361"/>
      <c r="L1449" s="361"/>
      <c r="M1449" s="361"/>
      <c r="N1449" s="361"/>
    </row>
    <row r="1450" spans="1:14">
      <c r="A1450" s="360"/>
      <c r="B1450" s="165"/>
      <c r="C1450" s="165"/>
      <c r="D1450" s="165"/>
      <c r="E1450" s="165"/>
      <c r="F1450" s="165"/>
      <c r="G1450" s="361"/>
      <c r="H1450" s="361"/>
      <c r="I1450" s="361"/>
      <c r="J1450" s="361"/>
      <c r="K1450" s="361"/>
      <c r="L1450" s="361"/>
      <c r="M1450" s="361"/>
      <c r="N1450" s="361"/>
    </row>
    <row r="1451" spans="1:14">
      <c r="A1451" s="360"/>
      <c r="B1451" s="165"/>
      <c r="C1451" s="165"/>
      <c r="D1451" s="165"/>
      <c r="E1451" s="165"/>
      <c r="F1451" s="165"/>
      <c r="G1451" s="361"/>
      <c r="H1451" s="361"/>
      <c r="I1451" s="361"/>
      <c r="J1451" s="361"/>
      <c r="K1451" s="361"/>
      <c r="L1451" s="361"/>
      <c r="M1451" s="361"/>
      <c r="N1451" s="361"/>
    </row>
    <row r="1452" spans="1:14">
      <c r="A1452" s="360"/>
      <c r="B1452" s="165"/>
      <c r="C1452" s="165"/>
      <c r="D1452" s="165"/>
      <c r="E1452" s="165"/>
      <c r="F1452" s="165"/>
      <c r="G1452" s="361"/>
      <c r="H1452" s="361"/>
      <c r="I1452" s="361"/>
      <c r="J1452" s="361"/>
      <c r="K1452" s="361"/>
      <c r="L1452" s="361"/>
      <c r="M1452" s="361"/>
      <c r="N1452" s="361"/>
    </row>
    <row r="1453" spans="1:14">
      <c r="A1453" s="360"/>
      <c r="B1453" s="165"/>
      <c r="C1453" s="165"/>
      <c r="D1453" s="165"/>
      <c r="E1453" s="165"/>
      <c r="F1453" s="165"/>
      <c r="G1453" s="361"/>
      <c r="H1453" s="361"/>
      <c r="I1453" s="361"/>
      <c r="J1453" s="361"/>
      <c r="K1453" s="361"/>
      <c r="L1453" s="361"/>
      <c r="M1453" s="361"/>
      <c r="N1453" s="361"/>
    </row>
    <row r="1454" spans="1:14">
      <c r="A1454" s="360"/>
      <c r="B1454" s="165"/>
      <c r="C1454" s="165"/>
      <c r="D1454" s="165"/>
      <c r="E1454" s="165"/>
      <c r="F1454" s="165"/>
      <c r="G1454" s="361"/>
      <c r="H1454" s="361"/>
      <c r="I1454" s="361"/>
      <c r="J1454" s="361"/>
      <c r="K1454" s="361"/>
      <c r="L1454" s="361"/>
      <c r="M1454" s="361"/>
      <c r="N1454" s="361"/>
    </row>
    <row r="1455" spans="1:14">
      <c r="A1455" s="360"/>
      <c r="B1455" s="165"/>
      <c r="C1455" s="165"/>
      <c r="D1455" s="165"/>
      <c r="E1455" s="165"/>
      <c r="F1455" s="165"/>
      <c r="G1455" s="361"/>
      <c r="H1455" s="361"/>
      <c r="I1455" s="361"/>
      <c r="J1455" s="361"/>
      <c r="K1455" s="361"/>
      <c r="L1455" s="361"/>
      <c r="M1455" s="361"/>
      <c r="N1455" s="361"/>
    </row>
    <row r="1456" spans="1:14">
      <c r="A1456" s="360"/>
      <c r="B1456" s="165"/>
      <c r="C1456" s="165"/>
      <c r="D1456" s="165"/>
      <c r="E1456" s="165"/>
      <c r="F1456" s="165"/>
      <c r="G1456" s="361"/>
      <c r="H1456" s="361"/>
      <c r="I1456" s="361"/>
      <c r="J1456" s="361"/>
      <c r="K1456" s="361"/>
      <c r="L1456" s="361"/>
      <c r="M1456" s="361"/>
      <c r="N1456" s="361"/>
    </row>
    <row r="1457" spans="1:14">
      <c r="A1457" s="360"/>
      <c r="B1457" s="165"/>
      <c r="C1457" s="165"/>
      <c r="D1457" s="165"/>
      <c r="E1457" s="165"/>
      <c r="F1457" s="165"/>
      <c r="G1457" s="361"/>
      <c r="H1457" s="361"/>
      <c r="I1457" s="361"/>
      <c r="J1457" s="361"/>
      <c r="K1457" s="361"/>
      <c r="L1457" s="361"/>
      <c r="M1457" s="361"/>
      <c r="N1457" s="361"/>
    </row>
    <row r="1458" spans="1:14">
      <c r="A1458" s="360"/>
      <c r="B1458" s="165"/>
      <c r="C1458" s="165"/>
      <c r="D1458" s="165"/>
      <c r="E1458" s="165"/>
      <c r="F1458" s="165"/>
      <c r="G1458" s="361"/>
      <c r="H1458" s="361"/>
      <c r="I1458" s="361"/>
      <c r="J1458" s="361"/>
      <c r="K1458" s="361"/>
      <c r="L1458" s="361"/>
      <c r="M1458" s="361"/>
      <c r="N1458" s="361"/>
    </row>
    <row r="1459" spans="1:14">
      <c r="A1459" s="360"/>
      <c r="B1459" s="165"/>
      <c r="C1459" s="165"/>
      <c r="D1459" s="165"/>
      <c r="E1459" s="165"/>
      <c r="F1459" s="165"/>
      <c r="G1459" s="361"/>
      <c r="H1459" s="361"/>
      <c r="I1459" s="361"/>
      <c r="J1459" s="361"/>
      <c r="K1459" s="361"/>
      <c r="L1459" s="361"/>
      <c r="M1459" s="361"/>
      <c r="N1459" s="361"/>
    </row>
    <row r="1460" spans="1:14">
      <c r="A1460" s="360"/>
      <c r="B1460" s="165"/>
      <c r="C1460" s="165"/>
      <c r="D1460" s="165"/>
      <c r="E1460" s="165"/>
      <c r="F1460" s="165"/>
      <c r="G1460" s="361"/>
      <c r="H1460" s="361"/>
      <c r="I1460" s="361"/>
      <c r="J1460" s="361"/>
      <c r="K1460" s="361"/>
      <c r="L1460" s="361"/>
      <c r="M1460" s="361"/>
      <c r="N1460" s="361"/>
    </row>
    <row r="1461" spans="1:14">
      <c r="A1461" s="360"/>
      <c r="B1461" s="165"/>
      <c r="C1461" s="165"/>
      <c r="D1461" s="165"/>
      <c r="E1461" s="165"/>
      <c r="F1461" s="165"/>
      <c r="G1461" s="361"/>
      <c r="H1461" s="361"/>
      <c r="I1461" s="361"/>
      <c r="J1461" s="361"/>
      <c r="K1461" s="361"/>
      <c r="L1461" s="361"/>
      <c r="M1461" s="361"/>
      <c r="N1461" s="361"/>
    </row>
    <row r="1462" spans="1:14">
      <c r="A1462" s="360"/>
      <c r="B1462" s="165"/>
      <c r="C1462" s="165"/>
      <c r="D1462" s="165"/>
      <c r="E1462" s="165"/>
      <c r="F1462" s="165"/>
      <c r="G1462" s="361"/>
      <c r="H1462" s="361"/>
      <c r="I1462" s="361"/>
      <c r="J1462" s="361"/>
      <c r="K1462" s="361"/>
      <c r="L1462" s="361"/>
      <c r="M1462" s="361"/>
      <c r="N1462" s="361"/>
    </row>
    <row r="1463" spans="1:14">
      <c r="A1463" s="360"/>
      <c r="B1463" s="165"/>
      <c r="C1463" s="165"/>
      <c r="D1463" s="165"/>
      <c r="E1463" s="165"/>
      <c r="F1463" s="165"/>
      <c r="G1463" s="361"/>
      <c r="H1463" s="361"/>
      <c r="I1463" s="361"/>
      <c r="J1463" s="361"/>
      <c r="K1463" s="361"/>
      <c r="L1463" s="361"/>
      <c r="M1463" s="361"/>
      <c r="N1463" s="361"/>
    </row>
    <row r="1464" spans="1:14">
      <c r="A1464" s="360"/>
      <c r="B1464" s="165"/>
      <c r="C1464" s="165"/>
      <c r="D1464" s="165"/>
      <c r="E1464" s="165"/>
      <c r="F1464" s="165"/>
      <c r="G1464" s="361"/>
      <c r="H1464" s="361"/>
      <c r="I1464" s="361"/>
      <c r="J1464" s="361"/>
      <c r="K1464" s="361"/>
      <c r="L1464" s="361"/>
      <c r="M1464" s="361"/>
      <c r="N1464" s="361"/>
    </row>
    <row r="1465" spans="1:14">
      <c r="A1465" s="360"/>
      <c r="B1465" s="165"/>
      <c r="C1465" s="165"/>
      <c r="D1465" s="165"/>
      <c r="E1465" s="165"/>
      <c r="F1465" s="165"/>
      <c r="G1465" s="361"/>
      <c r="H1465" s="361"/>
      <c r="I1465" s="361"/>
      <c r="J1465" s="361"/>
      <c r="K1465" s="361"/>
      <c r="L1465" s="361"/>
      <c r="M1465" s="361"/>
      <c r="N1465" s="361"/>
    </row>
    <row r="1466" spans="1:14">
      <c r="A1466" s="360"/>
      <c r="B1466" s="165"/>
      <c r="C1466" s="165"/>
      <c r="D1466" s="165"/>
      <c r="E1466" s="165"/>
      <c r="F1466" s="165"/>
      <c r="G1466" s="361"/>
      <c r="H1466" s="361"/>
      <c r="I1466" s="361"/>
      <c r="J1466" s="361"/>
      <c r="K1466" s="361"/>
      <c r="L1466" s="361"/>
      <c r="M1466" s="361"/>
      <c r="N1466" s="361"/>
    </row>
    <row r="1467" spans="1:14">
      <c r="A1467" s="360"/>
      <c r="B1467" s="165"/>
      <c r="C1467" s="165"/>
      <c r="D1467" s="165"/>
      <c r="E1467" s="165"/>
      <c r="F1467" s="165"/>
      <c r="G1467" s="361"/>
      <c r="H1467" s="361"/>
      <c r="I1467" s="361"/>
      <c r="J1467" s="361"/>
      <c r="K1467" s="361"/>
      <c r="L1467" s="361"/>
      <c r="M1467" s="361"/>
      <c r="N1467" s="361"/>
    </row>
    <row r="1468" spans="1:14">
      <c r="A1468" s="360"/>
      <c r="B1468" s="165"/>
      <c r="C1468" s="165"/>
      <c r="D1468" s="165"/>
      <c r="E1468" s="165"/>
      <c r="F1468" s="165"/>
      <c r="G1468" s="361"/>
      <c r="H1468" s="361"/>
      <c r="I1468" s="361"/>
      <c r="J1468" s="361"/>
      <c r="K1468" s="361"/>
      <c r="L1468" s="361"/>
      <c r="M1468" s="361"/>
      <c r="N1468" s="361"/>
    </row>
    <row r="1469" spans="1:14">
      <c r="A1469" s="360"/>
      <c r="B1469" s="165"/>
      <c r="C1469" s="165"/>
      <c r="D1469" s="165"/>
      <c r="E1469" s="165"/>
      <c r="F1469" s="165"/>
      <c r="G1469" s="361"/>
      <c r="H1469" s="361"/>
      <c r="I1469" s="361"/>
      <c r="J1469" s="361"/>
      <c r="K1469" s="361"/>
      <c r="L1469" s="361"/>
      <c r="M1469" s="361"/>
      <c r="N1469" s="361"/>
    </row>
    <row r="1470" spans="1:14">
      <c r="A1470" s="360"/>
      <c r="B1470" s="165"/>
      <c r="C1470" s="165"/>
      <c r="D1470" s="165"/>
      <c r="E1470" s="165"/>
      <c r="F1470" s="165"/>
      <c r="G1470" s="361"/>
      <c r="H1470" s="361"/>
      <c r="I1470" s="361"/>
      <c r="J1470" s="361"/>
      <c r="K1470" s="361"/>
      <c r="L1470" s="361"/>
      <c r="M1470" s="361"/>
      <c r="N1470" s="361"/>
    </row>
    <row r="1471" spans="1:14">
      <c r="A1471" s="360"/>
      <c r="B1471" s="165"/>
      <c r="C1471" s="165"/>
      <c r="D1471" s="165"/>
      <c r="E1471" s="165"/>
      <c r="F1471" s="165"/>
      <c r="G1471" s="361"/>
      <c r="H1471" s="361"/>
      <c r="I1471" s="361"/>
      <c r="J1471" s="361"/>
      <c r="K1471" s="361"/>
      <c r="L1471" s="361"/>
      <c r="M1471" s="361"/>
      <c r="N1471" s="361"/>
    </row>
    <row r="1472" spans="1:14">
      <c r="A1472" s="360"/>
      <c r="B1472" s="165"/>
      <c r="C1472" s="165"/>
      <c r="D1472" s="165"/>
      <c r="E1472" s="165"/>
      <c r="F1472" s="165"/>
      <c r="G1472" s="361"/>
      <c r="H1472" s="361"/>
      <c r="I1472" s="361"/>
      <c r="J1472" s="361"/>
      <c r="K1472" s="361"/>
      <c r="L1472" s="361"/>
      <c r="M1472" s="361"/>
      <c r="N1472" s="361"/>
    </row>
    <row r="1473" spans="1:14">
      <c r="A1473" s="360"/>
      <c r="B1473" s="165"/>
      <c r="C1473" s="165"/>
      <c r="D1473" s="165"/>
      <c r="E1473" s="165"/>
      <c r="F1473" s="165"/>
      <c r="G1473" s="361"/>
      <c r="H1473" s="361"/>
      <c r="I1473" s="361"/>
      <c r="J1473" s="361"/>
      <c r="K1473" s="361"/>
      <c r="L1473" s="361"/>
      <c r="M1473" s="361"/>
      <c r="N1473" s="361"/>
    </row>
    <row r="1474" spans="1:14">
      <c r="A1474" s="360"/>
      <c r="B1474" s="165"/>
      <c r="C1474" s="165"/>
      <c r="D1474" s="165"/>
      <c r="E1474" s="165"/>
      <c r="F1474" s="165"/>
      <c r="G1474" s="361"/>
      <c r="H1474" s="361"/>
      <c r="I1474" s="361"/>
      <c r="J1474" s="361"/>
      <c r="K1474" s="361"/>
      <c r="L1474" s="361"/>
      <c r="M1474" s="361"/>
      <c r="N1474" s="361"/>
    </row>
    <row r="1475" spans="1:14">
      <c r="A1475" s="360"/>
      <c r="B1475" s="165"/>
      <c r="C1475" s="165"/>
      <c r="D1475" s="165"/>
      <c r="E1475" s="165"/>
      <c r="F1475" s="165"/>
      <c r="G1475" s="361"/>
      <c r="H1475" s="361"/>
      <c r="I1475" s="361"/>
      <c r="J1475" s="361"/>
      <c r="K1475" s="361"/>
      <c r="L1475" s="361"/>
      <c r="M1475" s="361"/>
      <c r="N1475" s="361"/>
    </row>
    <row r="1476" spans="1:14">
      <c r="A1476" s="360"/>
      <c r="B1476" s="165"/>
      <c r="C1476" s="165"/>
      <c r="D1476" s="165"/>
      <c r="E1476" s="165"/>
      <c r="F1476" s="165"/>
      <c r="G1476" s="361"/>
      <c r="H1476" s="361"/>
      <c r="I1476" s="361"/>
      <c r="J1476" s="361"/>
      <c r="K1476" s="361"/>
      <c r="L1476" s="361"/>
      <c r="M1476" s="361"/>
      <c r="N1476" s="361"/>
    </row>
    <row r="1477" spans="1:14">
      <c r="A1477" s="360"/>
      <c r="B1477" s="165"/>
      <c r="C1477" s="165"/>
      <c r="D1477" s="165"/>
      <c r="E1477" s="165"/>
      <c r="F1477" s="165"/>
      <c r="G1477" s="361"/>
      <c r="H1477" s="361"/>
      <c r="I1477" s="361"/>
      <c r="J1477" s="361"/>
      <c r="K1477" s="361"/>
      <c r="L1477" s="361"/>
      <c r="M1477" s="361"/>
      <c r="N1477" s="361"/>
    </row>
    <row r="1478" spans="1:14">
      <c r="A1478" s="360"/>
      <c r="B1478" s="165"/>
      <c r="C1478" s="165"/>
      <c r="D1478" s="165"/>
      <c r="E1478" s="165"/>
      <c r="F1478" s="165"/>
      <c r="G1478" s="361"/>
      <c r="H1478" s="361"/>
      <c r="I1478" s="361"/>
      <c r="J1478" s="361"/>
      <c r="K1478" s="361"/>
      <c r="L1478" s="361"/>
      <c r="M1478" s="361"/>
      <c r="N1478" s="361"/>
    </row>
    <row r="1479" spans="1:14">
      <c r="A1479" s="360"/>
      <c r="B1479" s="165"/>
      <c r="C1479" s="165"/>
      <c r="D1479" s="165"/>
      <c r="E1479" s="165"/>
      <c r="F1479" s="165"/>
      <c r="G1479" s="361"/>
      <c r="H1479" s="361"/>
      <c r="I1479" s="361"/>
      <c r="J1479" s="361"/>
      <c r="K1479" s="361"/>
      <c r="L1479" s="361"/>
      <c r="M1479" s="361"/>
      <c r="N1479" s="361"/>
    </row>
    <row r="1480" spans="1:14">
      <c r="A1480" s="360"/>
      <c r="B1480" s="165"/>
      <c r="C1480" s="165"/>
      <c r="D1480" s="165"/>
      <c r="E1480" s="165"/>
      <c r="F1480" s="165"/>
      <c r="G1480" s="361"/>
      <c r="H1480" s="361"/>
      <c r="I1480" s="361"/>
      <c r="J1480" s="361"/>
      <c r="K1480" s="361"/>
      <c r="L1480" s="361"/>
      <c r="M1480" s="361"/>
      <c r="N1480" s="361"/>
    </row>
    <row r="1481" spans="1:14">
      <c r="A1481" s="360"/>
      <c r="B1481" s="165"/>
      <c r="C1481" s="165"/>
      <c r="D1481" s="165"/>
      <c r="E1481" s="165"/>
      <c r="F1481" s="165"/>
      <c r="G1481" s="361"/>
      <c r="H1481" s="361"/>
      <c r="I1481" s="361"/>
      <c r="J1481" s="361"/>
      <c r="K1481" s="361"/>
      <c r="L1481" s="361"/>
      <c r="M1481" s="361"/>
      <c r="N1481" s="361"/>
    </row>
    <row r="1482" spans="1:14">
      <c r="A1482" s="360"/>
      <c r="B1482" s="165"/>
      <c r="C1482" s="165"/>
      <c r="D1482" s="165"/>
      <c r="E1482" s="165"/>
      <c r="F1482" s="165"/>
      <c r="G1482" s="361"/>
      <c r="H1482" s="361"/>
      <c r="I1482" s="361"/>
      <c r="J1482" s="361"/>
      <c r="K1482" s="361"/>
      <c r="L1482" s="361"/>
      <c r="M1482" s="361"/>
      <c r="N1482" s="361"/>
    </row>
    <row r="1483" spans="1:14">
      <c r="A1483" s="360"/>
      <c r="B1483" s="165"/>
      <c r="C1483" s="165"/>
      <c r="D1483" s="165"/>
      <c r="E1483" s="165"/>
      <c r="F1483" s="165"/>
      <c r="G1483" s="361"/>
      <c r="H1483" s="361"/>
      <c r="I1483" s="361"/>
      <c r="J1483" s="361"/>
      <c r="K1483" s="361"/>
      <c r="L1483" s="361"/>
      <c r="M1483" s="361"/>
      <c r="N1483" s="361"/>
    </row>
    <row r="1484" spans="1:14">
      <c r="A1484" s="360"/>
      <c r="B1484" s="165"/>
      <c r="C1484" s="165"/>
      <c r="D1484" s="165"/>
      <c r="E1484" s="165"/>
      <c r="F1484" s="165"/>
      <c r="G1484" s="361"/>
      <c r="H1484" s="361"/>
      <c r="I1484" s="361"/>
      <c r="J1484" s="361"/>
      <c r="K1484" s="361"/>
      <c r="L1484" s="361"/>
      <c r="M1484" s="361"/>
      <c r="N1484" s="361"/>
    </row>
    <row r="1485" spans="1:14">
      <c r="A1485" s="360"/>
      <c r="B1485" s="165"/>
      <c r="C1485" s="165"/>
      <c r="D1485" s="165"/>
      <c r="E1485" s="165"/>
      <c r="F1485" s="165"/>
      <c r="G1485" s="361"/>
      <c r="H1485" s="361"/>
      <c r="I1485" s="361"/>
      <c r="J1485" s="361"/>
      <c r="K1485" s="361"/>
      <c r="L1485" s="361"/>
      <c r="M1485" s="361"/>
      <c r="N1485" s="361"/>
    </row>
    <row r="1486" spans="1:14">
      <c r="A1486" s="360"/>
      <c r="B1486" s="165"/>
      <c r="C1486" s="165"/>
      <c r="D1486" s="165"/>
      <c r="E1486" s="165"/>
      <c r="F1486" s="165"/>
      <c r="G1486" s="361"/>
      <c r="H1486" s="361"/>
      <c r="I1486" s="361"/>
      <c r="J1486" s="361"/>
      <c r="K1486" s="361"/>
      <c r="L1486" s="361"/>
      <c r="M1486" s="361"/>
      <c r="N1486" s="361"/>
    </row>
    <row r="1487" spans="1:14">
      <c r="A1487" s="360"/>
      <c r="B1487" s="165"/>
      <c r="C1487" s="165"/>
      <c r="D1487" s="165"/>
      <c r="E1487" s="165"/>
      <c r="F1487" s="165"/>
      <c r="G1487" s="361"/>
      <c r="H1487" s="361"/>
      <c r="I1487" s="361"/>
      <c r="J1487" s="361"/>
      <c r="K1487" s="361"/>
      <c r="L1487" s="361"/>
      <c r="M1487" s="361"/>
      <c r="N1487" s="361"/>
    </row>
    <row r="1488" spans="1:14">
      <c r="A1488" s="360"/>
      <c r="B1488" s="165"/>
      <c r="C1488" s="165"/>
      <c r="D1488" s="165"/>
      <c r="E1488" s="165"/>
      <c r="F1488" s="165"/>
      <c r="G1488" s="361"/>
      <c r="H1488" s="361"/>
      <c r="I1488" s="361"/>
      <c r="J1488" s="361"/>
      <c r="K1488" s="361"/>
      <c r="L1488" s="361"/>
      <c r="M1488" s="361"/>
      <c r="N1488" s="361"/>
    </row>
    <row r="1489" spans="1:14">
      <c r="A1489" s="360"/>
      <c r="B1489" s="165"/>
      <c r="C1489" s="165"/>
      <c r="D1489" s="165"/>
      <c r="E1489" s="165"/>
      <c r="F1489" s="165"/>
      <c r="G1489" s="361"/>
      <c r="H1489" s="361"/>
      <c r="I1489" s="361"/>
      <c r="J1489" s="361"/>
      <c r="K1489" s="361"/>
      <c r="L1489" s="361"/>
      <c r="M1489" s="361"/>
      <c r="N1489" s="361"/>
    </row>
    <row r="1490" spans="1:14">
      <c r="A1490" s="360"/>
      <c r="B1490" s="165"/>
      <c r="C1490" s="165"/>
      <c r="D1490" s="165"/>
      <c r="E1490" s="165"/>
      <c r="F1490" s="165"/>
      <c r="G1490" s="361"/>
      <c r="H1490" s="361"/>
      <c r="I1490" s="361"/>
      <c r="J1490" s="361"/>
      <c r="K1490" s="361"/>
      <c r="L1490" s="361"/>
      <c r="M1490" s="361"/>
      <c r="N1490" s="361"/>
    </row>
    <row r="1491" spans="1:14">
      <c r="A1491" s="360"/>
      <c r="B1491" s="165"/>
      <c r="C1491" s="165"/>
      <c r="D1491" s="165"/>
      <c r="E1491" s="165"/>
      <c r="F1491" s="165"/>
      <c r="G1491" s="361"/>
      <c r="H1491" s="361"/>
      <c r="I1491" s="361"/>
      <c r="J1491" s="361"/>
      <c r="K1491" s="361"/>
      <c r="L1491" s="361"/>
      <c r="M1491" s="361"/>
      <c r="N1491" s="361"/>
    </row>
    <row r="1492" spans="1:14">
      <c r="A1492" s="360"/>
      <c r="B1492" s="165"/>
      <c r="C1492" s="165"/>
      <c r="D1492" s="165"/>
      <c r="E1492" s="165"/>
      <c r="F1492" s="165"/>
      <c r="G1492" s="361"/>
      <c r="H1492" s="361"/>
      <c r="I1492" s="361"/>
      <c r="J1492" s="361"/>
      <c r="K1492" s="361"/>
      <c r="L1492" s="361"/>
      <c r="M1492" s="361"/>
      <c r="N1492" s="361"/>
    </row>
    <row r="1493" spans="1:14">
      <c r="A1493" s="360"/>
      <c r="B1493" s="165"/>
      <c r="C1493" s="165"/>
      <c r="D1493" s="165"/>
      <c r="E1493" s="165"/>
      <c r="F1493" s="165"/>
      <c r="G1493" s="361"/>
      <c r="H1493" s="361"/>
      <c r="I1493" s="361"/>
      <c r="J1493" s="361"/>
      <c r="K1493" s="361"/>
      <c r="L1493" s="361"/>
      <c r="M1493" s="361"/>
      <c r="N1493" s="361"/>
    </row>
    <row r="1494" spans="1:14">
      <c r="A1494" s="360"/>
      <c r="B1494" s="165"/>
      <c r="C1494" s="165"/>
      <c r="D1494" s="165"/>
      <c r="E1494" s="165"/>
      <c r="F1494" s="165"/>
      <c r="G1494" s="361"/>
      <c r="H1494" s="361"/>
      <c r="I1494" s="361"/>
      <c r="J1494" s="361"/>
      <c r="K1494" s="361"/>
      <c r="L1494" s="361"/>
      <c r="M1494" s="361"/>
      <c r="N1494" s="361"/>
    </row>
    <row r="1495" spans="1:14">
      <c r="A1495" s="360"/>
      <c r="B1495" s="165"/>
      <c r="C1495" s="165"/>
      <c r="D1495" s="165"/>
      <c r="E1495" s="165"/>
      <c r="F1495" s="165"/>
      <c r="G1495" s="361"/>
      <c r="H1495" s="361"/>
      <c r="I1495" s="361"/>
      <c r="J1495" s="361"/>
      <c r="K1495" s="361"/>
      <c r="L1495" s="361"/>
      <c r="M1495" s="361"/>
      <c r="N1495" s="361"/>
    </row>
    <row r="1496" spans="1:14">
      <c r="A1496" s="360"/>
      <c r="B1496" s="165"/>
      <c r="C1496" s="165"/>
      <c r="D1496" s="165"/>
      <c r="E1496" s="165"/>
      <c r="F1496" s="165"/>
      <c r="G1496" s="361"/>
      <c r="H1496" s="361"/>
      <c r="I1496" s="361"/>
      <c r="J1496" s="361"/>
      <c r="K1496" s="361"/>
      <c r="L1496" s="361"/>
      <c r="M1496" s="361"/>
      <c r="N1496" s="361"/>
    </row>
    <row r="1497" spans="1:14">
      <c r="A1497" s="360"/>
      <c r="B1497" s="165"/>
      <c r="C1497" s="165"/>
      <c r="D1497" s="165"/>
      <c r="E1497" s="165"/>
      <c r="F1497" s="165"/>
      <c r="G1497" s="361"/>
      <c r="H1497" s="361"/>
      <c r="I1497" s="361"/>
      <c r="J1497" s="361"/>
      <c r="K1497" s="361"/>
      <c r="L1497" s="361"/>
      <c r="M1497" s="361"/>
      <c r="N1497" s="361"/>
    </row>
    <row r="1498" spans="1:14">
      <c r="A1498" s="360"/>
      <c r="B1498" s="165"/>
      <c r="C1498" s="165"/>
      <c r="D1498" s="165"/>
      <c r="E1498" s="165"/>
      <c r="F1498" s="165"/>
      <c r="G1498" s="361"/>
      <c r="H1498" s="361"/>
      <c r="I1498" s="361"/>
      <c r="J1498" s="361"/>
      <c r="K1498" s="361"/>
      <c r="L1498" s="361"/>
      <c r="M1498" s="361"/>
      <c r="N1498" s="361"/>
    </row>
    <row r="1499" spans="1:14">
      <c r="A1499" s="360"/>
      <c r="B1499" s="165"/>
      <c r="C1499" s="165"/>
      <c r="D1499" s="165"/>
      <c r="E1499" s="165"/>
      <c r="F1499" s="165"/>
      <c r="G1499" s="361"/>
      <c r="H1499" s="361"/>
      <c r="I1499" s="361"/>
      <c r="J1499" s="361"/>
      <c r="K1499" s="361"/>
      <c r="L1499" s="361"/>
      <c r="M1499" s="361"/>
      <c r="N1499" s="361"/>
    </row>
    <row r="1500" spans="1:14">
      <c r="A1500" s="360"/>
      <c r="B1500" s="165"/>
      <c r="C1500" s="165"/>
      <c r="D1500" s="165"/>
      <c r="E1500" s="165"/>
      <c r="F1500" s="165"/>
      <c r="G1500" s="361"/>
      <c r="H1500" s="361"/>
      <c r="I1500" s="361"/>
      <c r="J1500" s="361"/>
      <c r="K1500" s="361"/>
      <c r="L1500" s="361"/>
      <c r="M1500" s="361"/>
      <c r="N1500" s="361"/>
    </row>
    <row r="1501" spans="1:14">
      <c r="A1501" s="360"/>
      <c r="B1501" s="165"/>
      <c r="C1501" s="165"/>
      <c r="D1501" s="165"/>
      <c r="E1501" s="165"/>
      <c r="F1501" s="165"/>
      <c r="G1501" s="361"/>
      <c r="H1501" s="361"/>
      <c r="I1501" s="361"/>
      <c r="J1501" s="361"/>
      <c r="K1501" s="361"/>
      <c r="L1501" s="361"/>
      <c r="M1501" s="361"/>
      <c r="N1501" s="361"/>
    </row>
    <row r="1502" spans="1:14">
      <c r="A1502" s="360"/>
      <c r="B1502" s="165"/>
      <c r="C1502" s="165"/>
      <c r="D1502" s="165"/>
      <c r="E1502" s="165"/>
      <c r="F1502" s="165"/>
      <c r="G1502" s="361"/>
      <c r="H1502" s="361"/>
      <c r="I1502" s="361"/>
      <c r="J1502" s="361"/>
      <c r="K1502" s="361"/>
      <c r="L1502" s="361"/>
      <c r="M1502" s="361"/>
      <c r="N1502" s="361"/>
    </row>
    <row r="1503" spans="1:14">
      <c r="A1503" s="360"/>
      <c r="B1503" s="165"/>
      <c r="C1503" s="165"/>
      <c r="D1503" s="165"/>
      <c r="E1503" s="165"/>
      <c r="F1503" s="165"/>
      <c r="G1503" s="361"/>
      <c r="H1503" s="361"/>
      <c r="I1503" s="361"/>
      <c r="J1503" s="361"/>
      <c r="K1503" s="361"/>
      <c r="L1503" s="361"/>
      <c r="M1503" s="361"/>
      <c r="N1503" s="361"/>
    </row>
    <row r="1504" spans="1:14">
      <c r="A1504" s="360"/>
      <c r="B1504" s="165"/>
      <c r="C1504" s="165"/>
      <c r="D1504" s="165"/>
      <c r="E1504" s="165"/>
      <c r="F1504" s="165"/>
      <c r="G1504" s="361"/>
      <c r="H1504" s="361"/>
      <c r="I1504" s="361"/>
      <c r="J1504" s="361"/>
      <c r="K1504" s="361"/>
      <c r="L1504" s="361"/>
      <c r="M1504" s="361"/>
      <c r="N1504" s="361"/>
    </row>
    <row r="1505" spans="1:14">
      <c r="A1505" s="360"/>
      <c r="B1505" s="165"/>
      <c r="C1505" s="165"/>
      <c r="D1505" s="165"/>
      <c r="E1505" s="165"/>
      <c r="F1505" s="165"/>
      <c r="G1505" s="361"/>
      <c r="H1505" s="361"/>
      <c r="I1505" s="361"/>
      <c r="J1505" s="361"/>
      <c r="K1505" s="361"/>
      <c r="L1505" s="361"/>
      <c r="M1505" s="361"/>
      <c r="N1505" s="361"/>
    </row>
    <row r="1506" spans="1:14">
      <c r="A1506" s="360"/>
      <c r="B1506" s="165"/>
      <c r="C1506" s="165"/>
      <c r="D1506" s="165"/>
      <c r="E1506" s="165"/>
      <c r="F1506" s="165"/>
      <c r="G1506" s="361"/>
      <c r="H1506" s="361"/>
      <c r="I1506" s="361"/>
      <c r="J1506" s="361"/>
      <c r="K1506" s="361"/>
      <c r="L1506" s="361"/>
      <c r="M1506" s="361"/>
      <c r="N1506" s="361"/>
    </row>
    <row r="1507" spans="1:14">
      <c r="A1507" s="360"/>
      <c r="B1507" s="165"/>
      <c r="C1507" s="165"/>
      <c r="D1507" s="165"/>
      <c r="E1507" s="165"/>
      <c r="F1507" s="165"/>
      <c r="G1507" s="361"/>
      <c r="H1507" s="361"/>
      <c r="I1507" s="361"/>
      <c r="J1507" s="361"/>
      <c r="K1507" s="361"/>
      <c r="L1507" s="361"/>
      <c r="M1507" s="361"/>
      <c r="N1507" s="361"/>
    </row>
    <row r="1508" spans="1:14">
      <c r="A1508" s="360"/>
      <c r="B1508" s="165"/>
      <c r="C1508" s="165"/>
      <c r="D1508" s="165"/>
      <c r="E1508" s="165"/>
      <c r="F1508" s="165"/>
      <c r="G1508" s="361"/>
      <c r="H1508" s="361"/>
      <c r="I1508" s="361"/>
      <c r="J1508" s="361"/>
      <c r="K1508" s="361"/>
      <c r="L1508" s="361"/>
      <c r="M1508" s="361"/>
      <c r="N1508" s="361"/>
    </row>
    <row r="1509" spans="1:14">
      <c r="A1509" s="360"/>
      <c r="B1509" s="165"/>
      <c r="C1509" s="165"/>
      <c r="D1509" s="165"/>
      <c r="E1509" s="165"/>
      <c r="F1509" s="165"/>
      <c r="G1509" s="361"/>
      <c r="H1509" s="361"/>
      <c r="I1509" s="361"/>
      <c r="J1509" s="361"/>
      <c r="K1509" s="361"/>
      <c r="L1509" s="361"/>
      <c r="M1509" s="361"/>
      <c r="N1509" s="361"/>
    </row>
    <row r="1510" spans="1:14">
      <c r="A1510" s="360"/>
      <c r="B1510" s="165"/>
      <c r="C1510" s="165"/>
      <c r="D1510" s="165"/>
      <c r="E1510" s="165"/>
      <c r="F1510" s="165"/>
      <c r="G1510" s="361"/>
      <c r="H1510" s="361"/>
      <c r="I1510" s="361"/>
      <c r="J1510" s="361"/>
      <c r="K1510" s="361"/>
      <c r="L1510" s="361"/>
      <c r="M1510" s="361"/>
      <c r="N1510" s="361"/>
    </row>
    <row r="1511" spans="1:14">
      <c r="A1511" s="360"/>
      <c r="B1511" s="165"/>
      <c r="C1511" s="165"/>
      <c r="D1511" s="165"/>
      <c r="E1511" s="165"/>
      <c r="F1511" s="165"/>
      <c r="G1511" s="361"/>
      <c r="H1511" s="361"/>
      <c r="I1511" s="361"/>
      <c r="J1511" s="361"/>
      <c r="K1511" s="361"/>
      <c r="L1511" s="361"/>
      <c r="M1511" s="361"/>
      <c r="N1511" s="361"/>
    </row>
    <row r="1512" spans="1:14">
      <c r="A1512" s="360"/>
      <c r="B1512" s="165"/>
      <c r="C1512" s="165"/>
      <c r="D1512" s="165"/>
      <c r="E1512" s="165"/>
      <c r="F1512" s="165"/>
      <c r="G1512" s="361"/>
      <c r="H1512" s="361"/>
      <c r="I1512" s="361"/>
      <c r="J1512" s="361"/>
      <c r="K1512" s="361"/>
      <c r="L1512" s="361"/>
      <c r="M1512" s="361"/>
      <c r="N1512" s="361"/>
    </row>
    <row r="1513" spans="1:14">
      <c r="A1513" s="360"/>
      <c r="B1513" s="165"/>
      <c r="C1513" s="165"/>
      <c r="D1513" s="165"/>
      <c r="E1513" s="165"/>
      <c r="F1513" s="165"/>
      <c r="G1513" s="361"/>
      <c r="H1513" s="361"/>
      <c r="I1513" s="361"/>
      <c r="J1513" s="361"/>
      <c r="K1513" s="361"/>
      <c r="L1513" s="361"/>
      <c r="M1513" s="361"/>
      <c r="N1513" s="361"/>
    </row>
    <row r="1514" spans="1:14">
      <c r="A1514" s="360"/>
      <c r="B1514" s="165"/>
      <c r="C1514" s="165"/>
      <c r="D1514" s="165"/>
      <c r="E1514" s="165"/>
      <c r="F1514" s="165"/>
      <c r="G1514" s="361"/>
      <c r="H1514" s="361"/>
      <c r="I1514" s="361"/>
      <c r="J1514" s="361"/>
      <c r="K1514" s="361"/>
      <c r="L1514" s="361"/>
      <c r="M1514" s="361"/>
      <c r="N1514" s="361"/>
    </row>
    <row r="1515" spans="1:14">
      <c r="A1515" s="360"/>
      <c r="B1515" s="165"/>
      <c r="C1515" s="165"/>
      <c r="D1515" s="165"/>
      <c r="E1515" s="165"/>
      <c r="F1515" s="165"/>
      <c r="G1515" s="361"/>
      <c r="H1515" s="361"/>
      <c r="I1515" s="361"/>
      <c r="J1515" s="361"/>
      <c r="K1515" s="361"/>
      <c r="L1515" s="361"/>
      <c r="M1515" s="361"/>
      <c r="N1515" s="361"/>
    </row>
    <row r="1516" spans="1:14">
      <c r="A1516" s="360"/>
      <c r="B1516" s="165"/>
      <c r="C1516" s="165"/>
      <c r="D1516" s="165"/>
      <c r="E1516" s="165"/>
      <c r="F1516" s="165"/>
      <c r="G1516" s="361"/>
      <c r="H1516" s="361"/>
      <c r="I1516" s="361"/>
      <c r="J1516" s="361"/>
      <c r="K1516" s="361"/>
      <c r="L1516" s="361"/>
      <c r="M1516" s="361"/>
      <c r="N1516" s="361"/>
    </row>
    <row r="1517" spans="1:14">
      <c r="A1517" s="360"/>
      <c r="B1517" s="165"/>
      <c r="C1517" s="165"/>
      <c r="D1517" s="165"/>
      <c r="E1517" s="165"/>
      <c r="F1517" s="165"/>
      <c r="G1517" s="361"/>
      <c r="H1517" s="361"/>
      <c r="I1517" s="361"/>
      <c r="J1517" s="361"/>
      <c r="K1517" s="361"/>
      <c r="L1517" s="361"/>
      <c r="M1517" s="361"/>
      <c r="N1517" s="361"/>
    </row>
    <row r="1518" spans="1:14">
      <c r="A1518" s="360"/>
      <c r="B1518" s="165"/>
      <c r="C1518" s="165"/>
      <c r="D1518" s="165"/>
      <c r="E1518" s="165"/>
      <c r="F1518" s="165"/>
      <c r="G1518" s="361"/>
      <c r="H1518" s="361"/>
      <c r="I1518" s="361"/>
      <c r="J1518" s="361"/>
      <c r="K1518" s="361"/>
      <c r="L1518" s="361"/>
      <c r="M1518" s="361"/>
      <c r="N1518" s="361"/>
    </row>
    <row r="1519" spans="1:14">
      <c r="A1519" s="360"/>
      <c r="B1519" s="165"/>
      <c r="C1519" s="165"/>
      <c r="D1519" s="165"/>
      <c r="E1519" s="165"/>
      <c r="F1519" s="165"/>
      <c r="G1519" s="361"/>
      <c r="H1519" s="361"/>
      <c r="I1519" s="361"/>
      <c r="J1519" s="361"/>
      <c r="K1519" s="361"/>
      <c r="L1519" s="361"/>
      <c r="M1519" s="361"/>
      <c r="N1519" s="361"/>
    </row>
    <row r="1520" spans="1:14">
      <c r="A1520" s="360"/>
      <c r="B1520" s="165"/>
      <c r="C1520" s="165"/>
      <c r="D1520" s="165"/>
      <c r="E1520" s="165"/>
      <c r="F1520" s="165"/>
      <c r="G1520" s="361"/>
      <c r="H1520" s="361"/>
      <c r="I1520" s="361"/>
      <c r="J1520" s="361"/>
      <c r="K1520" s="361"/>
      <c r="L1520" s="361"/>
      <c r="M1520" s="361"/>
      <c r="N1520" s="361"/>
    </row>
    <row r="1521" spans="1:14">
      <c r="A1521" s="360"/>
      <c r="B1521" s="165"/>
      <c r="C1521" s="165"/>
      <c r="D1521" s="165"/>
      <c r="E1521" s="165"/>
      <c r="F1521" s="165"/>
      <c r="G1521" s="361"/>
      <c r="H1521" s="361"/>
      <c r="I1521" s="361"/>
      <c r="J1521" s="361"/>
      <c r="K1521" s="361"/>
      <c r="L1521" s="361"/>
      <c r="M1521" s="361"/>
      <c r="N1521" s="361"/>
    </row>
    <row r="1522" spans="1:14">
      <c r="A1522" s="360"/>
      <c r="B1522" s="165"/>
      <c r="C1522" s="165"/>
      <c r="D1522" s="165"/>
      <c r="E1522" s="165"/>
      <c r="F1522" s="165"/>
      <c r="G1522" s="361"/>
      <c r="H1522" s="361"/>
      <c r="I1522" s="361"/>
      <c r="J1522" s="361"/>
      <c r="K1522" s="361"/>
      <c r="L1522" s="361"/>
      <c r="M1522" s="361"/>
      <c r="N1522" s="361"/>
    </row>
    <row r="1523" spans="1:14">
      <c r="A1523" s="360"/>
      <c r="B1523" s="165"/>
      <c r="C1523" s="165"/>
      <c r="D1523" s="165"/>
      <c r="E1523" s="165"/>
      <c r="F1523" s="165"/>
      <c r="G1523" s="361"/>
      <c r="H1523" s="361"/>
      <c r="I1523" s="361"/>
      <c r="J1523" s="361"/>
      <c r="K1523" s="361"/>
      <c r="L1523" s="361"/>
      <c r="M1523" s="361"/>
      <c r="N1523" s="361"/>
    </row>
    <row r="1524" spans="1:14">
      <c r="A1524" s="360"/>
      <c r="B1524" s="165"/>
      <c r="C1524" s="165"/>
      <c r="D1524" s="165"/>
      <c r="E1524" s="165"/>
      <c r="F1524" s="165"/>
      <c r="G1524" s="361"/>
      <c r="H1524" s="361"/>
      <c r="I1524" s="361"/>
      <c r="J1524" s="361"/>
      <c r="K1524" s="361"/>
      <c r="L1524" s="361"/>
      <c r="M1524" s="361"/>
      <c r="N1524" s="361"/>
    </row>
    <row r="1525" spans="1:14">
      <c r="A1525" s="360"/>
      <c r="B1525" s="165"/>
      <c r="C1525" s="165"/>
      <c r="D1525" s="165"/>
      <c r="E1525" s="165"/>
      <c r="F1525" s="165"/>
      <c r="G1525" s="361"/>
      <c r="H1525" s="361"/>
      <c r="I1525" s="361"/>
      <c r="J1525" s="361"/>
      <c r="K1525" s="361"/>
      <c r="L1525" s="361"/>
      <c r="M1525" s="361"/>
      <c r="N1525" s="361"/>
    </row>
    <row r="1526" spans="1:14">
      <c r="A1526" s="360"/>
      <c r="B1526" s="165"/>
      <c r="C1526" s="165"/>
      <c r="D1526" s="165"/>
      <c r="E1526" s="165"/>
      <c r="F1526" s="165"/>
      <c r="G1526" s="361"/>
      <c r="H1526" s="361"/>
      <c r="I1526" s="361"/>
      <c r="J1526" s="361"/>
      <c r="K1526" s="361"/>
      <c r="L1526" s="361"/>
      <c r="M1526" s="361"/>
      <c r="N1526" s="361"/>
    </row>
    <row r="1527" spans="1:14">
      <c r="A1527" s="360"/>
      <c r="B1527" s="165"/>
      <c r="C1527" s="165"/>
      <c r="D1527" s="165"/>
      <c r="E1527" s="165"/>
      <c r="F1527" s="165"/>
      <c r="G1527" s="361"/>
      <c r="H1527" s="361"/>
      <c r="I1527" s="361"/>
      <c r="J1527" s="361"/>
      <c r="K1527" s="361"/>
      <c r="L1527" s="361"/>
      <c r="M1527" s="361"/>
      <c r="N1527" s="361"/>
    </row>
    <row r="1528" spans="1:14">
      <c r="A1528" s="360"/>
      <c r="B1528" s="165"/>
      <c r="C1528" s="165"/>
      <c r="D1528" s="165"/>
      <c r="E1528" s="165"/>
      <c r="F1528" s="165"/>
      <c r="G1528" s="361"/>
      <c r="H1528" s="361"/>
      <c r="I1528" s="361"/>
      <c r="J1528" s="361"/>
      <c r="K1528" s="361"/>
      <c r="L1528" s="361"/>
      <c r="M1528" s="361"/>
      <c r="N1528" s="361"/>
    </row>
    <row r="1529" spans="1:14">
      <c r="A1529" s="360"/>
      <c r="B1529" s="165"/>
      <c r="C1529" s="165"/>
      <c r="D1529" s="165"/>
      <c r="E1529" s="165"/>
      <c r="F1529" s="165"/>
      <c r="G1529" s="361"/>
      <c r="H1529" s="361"/>
      <c r="I1529" s="361"/>
      <c r="J1529" s="361"/>
      <c r="K1529" s="361"/>
      <c r="L1529" s="361"/>
      <c r="M1529" s="361"/>
      <c r="N1529" s="361"/>
    </row>
    <row r="1530" spans="1:14">
      <c r="A1530" s="360"/>
      <c r="B1530" s="165"/>
      <c r="C1530" s="165"/>
      <c r="D1530" s="165"/>
      <c r="E1530" s="165"/>
      <c r="F1530" s="165"/>
      <c r="G1530" s="361"/>
      <c r="H1530" s="361"/>
      <c r="I1530" s="361"/>
      <c r="J1530" s="361"/>
      <c r="K1530" s="361"/>
      <c r="L1530" s="361"/>
      <c r="M1530" s="361"/>
      <c r="N1530" s="361"/>
    </row>
    <row r="1531" spans="1:14">
      <c r="A1531" s="360"/>
      <c r="B1531" s="165"/>
      <c r="C1531" s="165"/>
      <c r="D1531" s="165"/>
      <c r="E1531" s="165"/>
      <c r="F1531" s="165"/>
      <c r="G1531" s="361"/>
      <c r="H1531" s="361"/>
      <c r="I1531" s="361"/>
      <c r="J1531" s="361"/>
      <c r="K1531" s="361"/>
      <c r="L1531" s="361"/>
      <c r="M1531" s="361"/>
      <c r="N1531" s="361"/>
    </row>
    <row r="1532" spans="1:14">
      <c r="A1532" s="360"/>
      <c r="B1532" s="165"/>
      <c r="C1532" s="165"/>
      <c r="D1532" s="165"/>
      <c r="E1532" s="165"/>
      <c r="F1532" s="165"/>
      <c r="G1532" s="361"/>
      <c r="H1532" s="361"/>
      <c r="I1532" s="361"/>
      <c r="J1532" s="361"/>
      <c r="K1532" s="361"/>
      <c r="L1532" s="361"/>
      <c r="M1532" s="361"/>
      <c r="N1532" s="361"/>
    </row>
    <row r="1533" spans="1:14">
      <c r="A1533" s="360"/>
      <c r="B1533" s="165"/>
      <c r="C1533" s="165"/>
      <c r="D1533" s="165"/>
      <c r="E1533" s="165"/>
      <c r="F1533" s="165"/>
      <c r="G1533" s="361"/>
      <c r="H1533" s="361"/>
      <c r="I1533" s="361"/>
      <c r="J1533" s="361"/>
      <c r="K1533" s="361"/>
      <c r="L1533" s="361"/>
      <c r="M1533" s="361"/>
      <c r="N1533" s="361"/>
    </row>
    <row r="1534" spans="1:14">
      <c r="A1534" s="360"/>
      <c r="B1534" s="165"/>
      <c r="C1534" s="165"/>
      <c r="D1534" s="165"/>
      <c r="E1534" s="165"/>
      <c r="F1534" s="165"/>
      <c r="G1534" s="361"/>
      <c r="H1534" s="361"/>
      <c r="I1534" s="361"/>
      <c r="J1534" s="361"/>
      <c r="K1534" s="361"/>
      <c r="L1534" s="361"/>
      <c r="M1534" s="361"/>
      <c r="N1534" s="361"/>
    </row>
    <row r="1535" spans="1:14">
      <c r="A1535" s="360"/>
      <c r="B1535" s="165"/>
      <c r="C1535" s="165"/>
      <c r="D1535" s="165"/>
      <c r="E1535" s="165"/>
      <c r="F1535" s="165"/>
      <c r="G1535" s="361"/>
      <c r="H1535" s="361"/>
      <c r="I1535" s="361"/>
      <c r="J1535" s="361"/>
      <c r="K1535" s="361"/>
      <c r="L1535" s="361"/>
      <c r="M1535" s="361"/>
      <c r="N1535" s="361"/>
    </row>
    <row r="1536" spans="1:14">
      <c r="A1536" s="360"/>
      <c r="B1536" s="165"/>
      <c r="C1536" s="165"/>
      <c r="D1536" s="165"/>
      <c r="E1536" s="165"/>
      <c r="F1536" s="165"/>
      <c r="G1536" s="361"/>
      <c r="H1536" s="361"/>
      <c r="I1536" s="361"/>
      <c r="J1536" s="361"/>
      <c r="K1536" s="361"/>
      <c r="L1536" s="361"/>
      <c r="M1536" s="361"/>
      <c r="N1536" s="361"/>
    </row>
    <row r="1537" spans="1:14">
      <c r="A1537" s="360"/>
      <c r="B1537" s="165"/>
      <c r="C1537" s="165"/>
      <c r="D1537" s="165"/>
      <c r="E1537" s="165"/>
      <c r="F1537" s="165"/>
      <c r="G1537" s="361"/>
      <c r="H1537" s="361"/>
      <c r="I1537" s="361"/>
      <c r="J1537" s="361"/>
      <c r="K1537" s="361"/>
      <c r="L1537" s="361"/>
      <c r="M1537" s="361"/>
      <c r="N1537" s="361"/>
    </row>
    <row r="1538" spans="1:14">
      <c r="A1538" s="360"/>
      <c r="B1538" s="165"/>
      <c r="C1538" s="165"/>
      <c r="D1538" s="165"/>
      <c r="E1538" s="165"/>
      <c r="F1538" s="165"/>
      <c r="G1538" s="361"/>
      <c r="H1538" s="361"/>
      <c r="I1538" s="361"/>
      <c r="J1538" s="361"/>
      <c r="K1538" s="361"/>
      <c r="L1538" s="361"/>
      <c r="M1538" s="361"/>
      <c r="N1538" s="361"/>
    </row>
    <row r="1539" spans="1:14">
      <c r="A1539" s="360"/>
      <c r="B1539" s="165"/>
      <c r="C1539" s="165"/>
      <c r="D1539" s="165"/>
      <c r="E1539" s="165"/>
      <c r="F1539" s="165"/>
      <c r="G1539" s="361"/>
      <c r="H1539" s="361"/>
      <c r="I1539" s="361"/>
      <c r="J1539" s="361"/>
      <c r="K1539" s="361"/>
      <c r="L1539" s="361"/>
      <c r="M1539" s="361"/>
      <c r="N1539" s="361"/>
    </row>
    <row r="1540" spans="1:14">
      <c r="A1540" s="360"/>
      <c r="B1540" s="165"/>
      <c r="C1540" s="165"/>
      <c r="D1540" s="165"/>
      <c r="E1540" s="165"/>
      <c r="F1540" s="165"/>
      <c r="G1540" s="361"/>
      <c r="H1540" s="361"/>
      <c r="I1540" s="361"/>
      <c r="J1540" s="361"/>
      <c r="K1540" s="361"/>
      <c r="L1540" s="361"/>
      <c r="M1540" s="361"/>
      <c r="N1540" s="361"/>
    </row>
    <row r="1541" spans="1:14">
      <c r="A1541" s="360"/>
      <c r="B1541" s="165"/>
      <c r="C1541" s="165"/>
      <c r="D1541" s="165"/>
      <c r="E1541" s="165"/>
      <c r="F1541" s="165"/>
      <c r="G1541" s="361"/>
      <c r="H1541" s="361"/>
      <c r="I1541" s="361"/>
      <c r="J1541" s="361"/>
      <c r="K1541" s="361"/>
      <c r="L1541" s="361"/>
      <c r="M1541" s="361"/>
      <c r="N1541" s="361"/>
    </row>
    <row r="1542" spans="1:14">
      <c r="A1542" s="360"/>
      <c r="B1542" s="165"/>
      <c r="C1542" s="165"/>
      <c r="D1542" s="165"/>
      <c r="E1542" s="165"/>
      <c r="F1542" s="165"/>
      <c r="G1542" s="361"/>
      <c r="H1542" s="361"/>
      <c r="I1542" s="361"/>
      <c r="J1542" s="361"/>
      <c r="K1542" s="361"/>
      <c r="L1542" s="361"/>
      <c r="M1542" s="361"/>
      <c r="N1542" s="361"/>
    </row>
    <row r="1543" spans="1:14">
      <c r="A1543" s="360"/>
      <c r="B1543" s="165"/>
      <c r="C1543" s="165"/>
      <c r="D1543" s="165"/>
      <c r="E1543" s="165"/>
      <c r="F1543" s="165"/>
      <c r="G1543" s="361"/>
      <c r="H1543" s="361"/>
      <c r="I1543" s="361"/>
      <c r="J1543" s="361"/>
      <c r="K1543" s="361"/>
      <c r="L1543" s="361"/>
      <c r="M1543" s="361"/>
      <c r="N1543" s="361"/>
    </row>
    <row r="1544" spans="1:14">
      <c r="A1544" s="360"/>
      <c r="B1544" s="165"/>
      <c r="C1544" s="165"/>
      <c r="D1544" s="165"/>
      <c r="E1544" s="165"/>
      <c r="F1544" s="165"/>
      <c r="G1544" s="361"/>
      <c r="H1544" s="361"/>
      <c r="I1544" s="361"/>
      <c r="J1544" s="361"/>
      <c r="K1544" s="361"/>
      <c r="L1544" s="361"/>
      <c r="M1544" s="361"/>
      <c r="N1544" s="361"/>
    </row>
    <row r="1545" spans="1:14">
      <c r="A1545" s="360"/>
      <c r="B1545" s="165"/>
      <c r="C1545" s="165"/>
      <c r="D1545" s="165"/>
      <c r="E1545" s="165"/>
      <c r="F1545" s="165"/>
      <c r="G1545" s="361"/>
      <c r="H1545" s="361"/>
      <c r="I1545" s="361"/>
      <c r="J1545" s="361"/>
      <c r="K1545" s="361"/>
      <c r="L1545" s="361"/>
      <c r="M1545" s="361"/>
      <c r="N1545" s="361"/>
    </row>
    <row r="1546" spans="1:14">
      <c r="A1546" s="360"/>
      <c r="B1546" s="165"/>
      <c r="C1546" s="165"/>
      <c r="D1546" s="165"/>
      <c r="E1546" s="165"/>
      <c r="F1546" s="165"/>
      <c r="G1546" s="361"/>
      <c r="H1546" s="361"/>
      <c r="I1546" s="361"/>
      <c r="J1546" s="361"/>
      <c r="K1546" s="361"/>
      <c r="L1546" s="361"/>
      <c r="M1546" s="361"/>
      <c r="N1546" s="361"/>
    </row>
    <row r="1547" spans="1:14">
      <c r="A1547" s="360"/>
      <c r="B1547" s="165"/>
      <c r="C1547" s="165"/>
      <c r="D1547" s="165"/>
      <c r="E1547" s="165"/>
      <c r="F1547" s="165"/>
      <c r="G1547" s="361"/>
      <c r="H1547" s="361"/>
      <c r="I1547" s="361"/>
      <c r="J1547" s="361"/>
      <c r="K1547" s="361"/>
      <c r="L1547" s="361"/>
      <c r="M1547" s="361"/>
      <c r="N1547" s="361"/>
    </row>
    <row r="1548" spans="1:14">
      <c r="A1548" s="360"/>
      <c r="B1548" s="165"/>
      <c r="C1548" s="165"/>
      <c r="D1548" s="165"/>
      <c r="E1548" s="165"/>
      <c r="F1548" s="165"/>
      <c r="G1548" s="361"/>
      <c r="H1548" s="361"/>
      <c r="I1548" s="361"/>
      <c r="J1548" s="361"/>
      <c r="K1548" s="361"/>
      <c r="L1548" s="361"/>
      <c r="M1548" s="361"/>
      <c r="N1548" s="361"/>
    </row>
    <row r="1549" spans="1:14">
      <c r="A1549" s="360"/>
      <c r="B1549" s="165"/>
      <c r="C1549" s="165"/>
      <c r="D1549" s="165"/>
      <c r="E1549" s="165"/>
      <c r="F1549" s="165"/>
      <c r="G1549" s="361"/>
      <c r="H1549" s="361"/>
      <c r="I1549" s="361"/>
      <c r="J1549" s="361"/>
      <c r="K1549" s="361"/>
      <c r="L1549" s="361"/>
      <c r="M1549" s="361"/>
      <c r="N1549" s="361"/>
    </row>
    <row r="1550" spans="1:14">
      <c r="A1550" s="360"/>
      <c r="B1550" s="165"/>
      <c r="C1550" s="165"/>
      <c r="D1550" s="165"/>
      <c r="E1550" s="165"/>
      <c r="F1550" s="165"/>
      <c r="G1550" s="361"/>
      <c r="H1550" s="361"/>
      <c r="I1550" s="361"/>
      <c r="J1550" s="361"/>
      <c r="K1550" s="361"/>
      <c r="L1550" s="361"/>
      <c r="M1550" s="361"/>
      <c r="N1550" s="361"/>
    </row>
    <row r="1551" spans="1:14">
      <c r="A1551" s="360"/>
      <c r="B1551" s="165"/>
      <c r="C1551" s="165"/>
      <c r="D1551" s="165"/>
      <c r="E1551" s="165"/>
      <c r="F1551" s="165"/>
      <c r="G1551" s="361"/>
      <c r="H1551" s="361"/>
      <c r="I1551" s="361"/>
      <c r="J1551" s="361"/>
      <c r="K1551" s="361"/>
      <c r="L1551" s="361"/>
      <c r="M1551" s="361"/>
      <c r="N1551" s="361"/>
    </row>
    <row r="1552" spans="1:14">
      <c r="A1552" s="360"/>
      <c r="B1552" s="165"/>
      <c r="C1552" s="165"/>
      <c r="D1552" s="165"/>
      <c r="E1552" s="165"/>
      <c r="F1552" s="165"/>
      <c r="G1552" s="361"/>
      <c r="H1552" s="361"/>
      <c r="I1552" s="361"/>
      <c r="J1552" s="361"/>
      <c r="K1552" s="361"/>
      <c r="L1552" s="361"/>
      <c r="M1552" s="361"/>
      <c r="N1552" s="361"/>
    </row>
    <row r="1553" spans="1:14">
      <c r="A1553" s="360"/>
      <c r="B1553" s="165"/>
      <c r="C1553" s="165"/>
      <c r="D1553" s="165"/>
      <c r="E1553" s="165"/>
      <c r="F1553" s="165"/>
      <c r="G1553" s="361"/>
      <c r="H1553" s="361"/>
      <c r="I1553" s="361"/>
      <c r="J1553" s="361"/>
      <c r="K1553" s="361"/>
      <c r="L1553" s="361"/>
      <c r="M1553" s="361"/>
      <c r="N1553" s="361"/>
    </row>
    <row r="1554" spans="1:14">
      <c r="A1554" s="360"/>
      <c r="B1554" s="165"/>
      <c r="C1554" s="165"/>
      <c r="D1554" s="165"/>
      <c r="E1554" s="165"/>
      <c r="F1554" s="165"/>
      <c r="G1554" s="361"/>
      <c r="H1554" s="361"/>
      <c r="I1554" s="361"/>
      <c r="J1554" s="361"/>
      <c r="K1554" s="361"/>
      <c r="L1554" s="361"/>
      <c r="M1554" s="361"/>
      <c r="N1554" s="361"/>
    </row>
    <row r="1555" spans="1:14">
      <c r="A1555" s="360"/>
      <c r="B1555" s="165"/>
      <c r="C1555" s="165"/>
      <c r="D1555" s="165"/>
      <c r="E1555" s="165"/>
      <c r="F1555" s="165"/>
      <c r="G1555" s="361"/>
      <c r="H1555" s="361"/>
      <c r="I1555" s="361"/>
      <c r="J1555" s="361"/>
      <c r="K1555" s="361"/>
      <c r="L1555" s="361"/>
      <c r="M1555" s="361"/>
      <c r="N1555" s="361"/>
    </row>
    <row r="1556" spans="1:14">
      <c r="A1556" s="360"/>
      <c r="B1556" s="165"/>
      <c r="C1556" s="165"/>
      <c r="D1556" s="165"/>
      <c r="E1556" s="165"/>
      <c r="F1556" s="165"/>
      <c r="G1556" s="361"/>
      <c r="H1556" s="361"/>
      <c r="I1556" s="361"/>
      <c r="J1556" s="361"/>
      <c r="K1556" s="361"/>
      <c r="L1556" s="361"/>
      <c r="M1556" s="361"/>
      <c r="N1556" s="361"/>
    </row>
    <row r="1557" spans="1:14">
      <c r="A1557" s="360"/>
      <c r="B1557" s="165"/>
      <c r="C1557" s="165"/>
      <c r="D1557" s="165"/>
      <c r="E1557" s="165"/>
      <c r="F1557" s="165"/>
      <c r="G1557" s="361"/>
      <c r="H1557" s="361"/>
      <c r="I1557" s="361"/>
      <c r="J1557" s="361"/>
      <c r="K1557" s="361"/>
      <c r="L1557" s="361"/>
      <c r="M1557" s="361"/>
      <c r="N1557" s="361"/>
    </row>
    <row r="1558" spans="1:14">
      <c r="A1558" s="360"/>
      <c r="B1558" s="165"/>
      <c r="C1558" s="165"/>
      <c r="D1558" s="165"/>
      <c r="E1558" s="165"/>
      <c r="F1558" s="165"/>
      <c r="G1558" s="361"/>
      <c r="H1558" s="361"/>
      <c r="I1558" s="361"/>
      <c r="J1558" s="361"/>
      <c r="K1558" s="361"/>
      <c r="L1558" s="361"/>
      <c r="M1558" s="361"/>
      <c r="N1558" s="361"/>
    </row>
    <row r="1559" spans="1:14">
      <c r="A1559" s="360"/>
      <c r="B1559" s="165"/>
      <c r="C1559" s="165"/>
      <c r="D1559" s="165"/>
      <c r="E1559" s="165"/>
      <c r="F1559" s="165"/>
      <c r="G1559" s="361"/>
      <c r="H1559" s="361"/>
      <c r="I1559" s="361"/>
      <c r="J1559" s="361"/>
      <c r="K1559" s="361"/>
      <c r="L1559" s="361"/>
      <c r="M1559" s="361"/>
      <c r="N1559" s="361"/>
    </row>
    <row r="1560" spans="1:14">
      <c r="A1560" s="360"/>
      <c r="B1560" s="165"/>
      <c r="C1560" s="165"/>
      <c r="D1560" s="165"/>
      <c r="E1560" s="165"/>
      <c r="F1560" s="165"/>
      <c r="G1560" s="361"/>
      <c r="H1560" s="361"/>
      <c r="I1560" s="361"/>
      <c r="J1560" s="361"/>
      <c r="K1560" s="361"/>
      <c r="L1560" s="361"/>
      <c r="M1560" s="361"/>
      <c r="N1560" s="361"/>
    </row>
    <row r="1561" spans="1:14">
      <c r="A1561" s="360"/>
      <c r="B1561" s="165"/>
      <c r="C1561" s="165"/>
      <c r="D1561" s="165"/>
      <c r="E1561" s="165"/>
      <c r="F1561" s="165"/>
      <c r="G1561" s="361"/>
      <c r="H1561" s="361"/>
      <c r="I1561" s="361"/>
      <c r="J1561" s="361"/>
      <c r="K1561" s="361"/>
      <c r="L1561" s="361"/>
      <c r="M1561" s="361"/>
      <c r="N1561" s="361"/>
    </row>
    <row r="1562" spans="1:14">
      <c r="A1562" s="360"/>
      <c r="B1562" s="165"/>
      <c r="C1562" s="165"/>
      <c r="D1562" s="165"/>
      <c r="E1562" s="165"/>
      <c r="F1562" s="165"/>
      <c r="G1562" s="361"/>
      <c r="H1562" s="361"/>
      <c r="I1562" s="361"/>
      <c r="J1562" s="361"/>
      <c r="K1562" s="361"/>
      <c r="L1562" s="361"/>
      <c r="M1562" s="361"/>
      <c r="N1562" s="361"/>
    </row>
    <row r="1563" spans="1:14">
      <c r="A1563" s="360"/>
      <c r="B1563" s="165"/>
      <c r="C1563" s="165"/>
      <c r="D1563" s="165"/>
      <c r="E1563" s="165"/>
      <c r="F1563" s="165"/>
      <c r="G1563" s="361"/>
      <c r="H1563" s="361"/>
      <c r="I1563" s="361"/>
      <c r="J1563" s="361"/>
      <c r="K1563" s="361"/>
      <c r="L1563" s="361"/>
      <c r="M1563" s="361"/>
      <c r="N1563" s="361"/>
    </row>
    <row r="1564" spans="1:14">
      <c r="A1564" s="360"/>
      <c r="B1564" s="165"/>
      <c r="C1564" s="165"/>
      <c r="D1564" s="165"/>
      <c r="E1564" s="165"/>
      <c r="F1564" s="165"/>
      <c r="G1564" s="361"/>
      <c r="H1564" s="361"/>
      <c r="I1564" s="361"/>
      <c r="J1564" s="361"/>
      <c r="K1564" s="361"/>
      <c r="L1564" s="361"/>
      <c r="M1564" s="361"/>
      <c r="N1564" s="361"/>
    </row>
    <row r="1565" spans="1:14">
      <c r="A1565" s="360"/>
      <c r="B1565" s="165"/>
      <c r="C1565" s="165"/>
      <c r="D1565" s="165"/>
      <c r="E1565" s="165"/>
      <c r="F1565" s="165"/>
      <c r="G1565" s="361"/>
      <c r="H1565" s="361"/>
      <c r="I1565" s="361"/>
      <c r="J1565" s="361"/>
      <c r="K1565" s="361"/>
      <c r="L1565" s="361"/>
      <c r="M1565" s="361"/>
      <c r="N1565" s="361"/>
    </row>
    <row r="1566" spans="1:14">
      <c r="A1566" s="360"/>
      <c r="B1566" s="165"/>
      <c r="C1566" s="165"/>
      <c r="D1566" s="165"/>
      <c r="E1566" s="165"/>
      <c r="F1566" s="165"/>
      <c r="G1566" s="361"/>
      <c r="H1566" s="361"/>
      <c r="I1566" s="361"/>
      <c r="J1566" s="361"/>
      <c r="K1566" s="361"/>
      <c r="L1566" s="361"/>
      <c r="M1566" s="361"/>
      <c r="N1566" s="361"/>
    </row>
    <row r="1567" spans="1:14">
      <c r="A1567" s="360"/>
      <c r="B1567" s="165"/>
      <c r="C1567" s="165"/>
      <c r="D1567" s="165"/>
      <c r="E1567" s="165"/>
      <c r="F1567" s="165"/>
      <c r="G1567" s="361"/>
      <c r="H1567" s="361"/>
      <c r="I1567" s="361"/>
      <c r="J1567" s="361"/>
      <c r="K1567" s="361"/>
      <c r="L1567" s="361"/>
      <c r="M1567" s="361"/>
      <c r="N1567" s="361"/>
    </row>
    <row r="1568" spans="1:14">
      <c r="A1568" s="360"/>
      <c r="B1568" s="165"/>
      <c r="C1568" s="165"/>
      <c r="D1568" s="165"/>
      <c r="E1568" s="165"/>
      <c r="F1568" s="165"/>
      <c r="G1568" s="361"/>
      <c r="H1568" s="361"/>
      <c r="I1568" s="361"/>
      <c r="J1568" s="361"/>
      <c r="K1568" s="361"/>
      <c r="L1568" s="361"/>
      <c r="M1568" s="361"/>
      <c r="N1568" s="361"/>
    </row>
    <row r="1569" spans="1:14">
      <c r="A1569" s="360"/>
      <c r="B1569" s="165"/>
      <c r="C1569" s="165"/>
      <c r="D1569" s="165"/>
      <c r="E1569" s="165"/>
      <c r="F1569" s="165"/>
      <c r="G1569" s="361"/>
      <c r="H1569" s="361"/>
      <c r="I1569" s="361"/>
      <c r="J1569" s="361"/>
      <c r="K1569" s="361"/>
      <c r="L1569" s="361"/>
      <c r="M1569" s="361"/>
      <c r="N1569" s="361"/>
    </row>
    <row r="1570" spans="1:14">
      <c r="A1570" s="360"/>
      <c r="B1570" s="165"/>
      <c r="C1570" s="165"/>
      <c r="D1570" s="165"/>
      <c r="E1570" s="165"/>
      <c r="F1570" s="165"/>
      <c r="G1570" s="361"/>
      <c r="H1570" s="361"/>
      <c r="I1570" s="361"/>
      <c r="J1570" s="361"/>
      <c r="K1570" s="361"/>
      <c r="L1570" s="361"/>
      <c r="M1570" s="361"/>
      <c r="N1570" s="361"/>
    </row>
    <row r="1571" spans="1:14">
      <c r="A1571" s="360"/>
      <c r="B1571" s="165"/>
      <c r="C1571" s="165"/>
      <c r="D1571" s="165"/>
      <c r="E1571" s="165"/>
      <c r="F1571" s="165"/>
      <c r="G1571" s="361"/>
      <c r="H1571" s="361"/>
      <c r="I1571" s="361"/>
      <c r="J1571" s="361"/>
      <c r="K1571" s="361"/>
      <c r="L1571" s="361"/>
      <c r="M1571" s="361"/>
      <c r="N1571" s="361"/>
    </row>
    <row r="1572" spans="1:14">
      <c r="A1572" s="360"/>
      <c r="B1572" s="165"/>
      <c r="C1572" s="165"/>
      <c r="D1572" s="165"/>
      <c r="E1572" s="165"/>
      <c r="F1572" s="165"/>
      <c r="G1572" s="361"/>
      <c r="H1572" s="361"/>
      <c r="I1572" s="361"/>
      <c r="J1572" s="361"/>
      <c r="K1572" s="361"/>
      <c r="L1572" s="361"/>
      <c r="M1572" s="361"/>
      <c r="N1572" s="361"/>
    </row>
    <row r="1573" spans="1:14">
      <c r="A1573" s="360"/>
      <c r="B1573" s="165"/>
      <c r="C1573" s="165"/>
      <c r="D1573" s="165"/>
      <c r="E1573" s="165"/>
      <c r="F1573" s="165"/>
      <c r="G1573" s="361"/>
      <c r="H1573" s="361"/>
      <c r="I1573" s="361"/>
      <c r="J1573" s="361"/>
      <c r="K1573" s="361"/>
      <c r="L1573" s="361"/>
      <c r="M1573" s="361"/>
      <c r="N1573" s="361"/>
    </row>
    <row r="1574" spans="1:14">
      <c r="A1574" s="360"/>
      <c r="B1574" s="165"/>
      <c r="C1574" s="165"/>
      <c r="D1574" s="165"/>
      <c r="E1574" s="165"/>
      <c r="F1574" s="165"/>
      <c r="G1574" s="361"/>
      <c r="H1574" s="361"/>
      <c r="I1574" s="361"/>
      <c r="J1574" s="361"/>
      <c r="K1574" s="361"/>
      <c r="L1574" s="361"/>
      <c r="M1574" s="361"/>
      <c r="N1574" s="361"/>
    </row>
    <row r="1575" spans="1:14">
      <c r="A1575" s="360"/>
      <c r="B1575" s="165"/>
      <c r="C1575" s="165"/>
      <c r="D1575" s="165"/>
      <c r="E1575" s="165"/>
      <c r="F1575" s="165"/>
      <c r="G1575" s="361"/>
      <c r="H1575" s="361"/>
      <c r="I1575" s="361"/>
      <c r="J1575" s="361"/>
      <c r="K1575" s="361"/>
      <c r="L1575" s="361"/>
      <c r="M1575" s="361"/>
      <c r="N1575" s="361"/>
    </row>
    <row r="1576" spans="1:14">
      <c r="A1576" s="360"/>
      <c r="B1576" s="165"/>
      <c r="C1576" s="165"/>
      <c r="D1576" s="165"/>
      <c r="E1576" s="165"/>
      <c r="F1576" s="165"/>
      <c r="G1576" s="361"/>
      <c r="H1576" s="361"/>
      <c r="I1576" s="361"/>
      <c r="J1576" s="361"/>
      <c r="K1576" s="361"/>
      <c r="L1576" s="361"/>
      <c r="M1576" s="361"/>
      <c r="N1576" s="361"/>
    </row>
    <row r="1577" spans="1:14">
      <c r="A1577" s="360"/>
      <c r="B1577" s="165"/>
      <c r="C1577" s="165"/>
      <c r="D1577" s="165"/>
      <c r="E1577" s="165"/>
      <c r="F1577" s="165"/>
      <c r="G1577" s="361"/>
      <c r="H1577" s="361"/>
      <c r="I1577" s="361"/>
      <c r="J1577" s="361"/>
      <c r="K1577" s="361"/>
      <c r="L1577" s="361"/>
      <c r="M1577" s="361"/>
      <c r="N1577" s="361"/>
    </row>
    <row r="1578" spans="1:14">
      <c r="A1578" s="360"/>
      <c r="B1578" s="165"/>
      <c r="C1578" s="165"/>
      <c r="D1578" s="165"/>
      <c r="E1578" s="165"/>
      <c r="F1578" s="165"/>
      <c r="G1578" s="361"/>
      <c r="H1578" s="361"/>
      <c r="I1578" s="361"/>
      <c r="J1578" s="361"/>
      <c r="K1578" s="361"/>
      <c r="L1578" s="361"/>
      <c r="M1578" s="361"/>
      <c r="N1578" s="361"/>
    </row>
    <row r="1579" spans="1:14">
      <c r="A1579" s="360"/>
      <c r="B1579" s="165"/>
      <c r="C1579" s="165"/>
      <c r="D1579" s="165"/>
      <c r="E1579" s="165"/>
      <c r="F1579" s="165"/>
      <c r="G1579" s="361"/>
      <c r="H1579" s="361"/>
      <c r="I1579" s="361"/>
      <c r="J1579" s="361"/>
      <c r="K1579" s="361"/>
      <c r="L1579" s="361"/>
      <c r="M1579" s="361"/>
      <c r="N1579" s="361"/>
    </row>
    <row r="1580" spans="1:14">
      <c r="A1580" s="360"/>
      <c r="B1580" s="165"/>
      <c r="C1580" s="165"/>
      <c r="D1580" s="165"/>
      <c r="E1580" s="165"/>
      <c r="F1580" s="165"/>
      <c r="G1580" s="361"/>
      <c r="H1580" s="361"/>
      <c r="I1580" s="361"/>
      <c r="J1580" s="361"/>
      <c r="K1580" s="361"/>
      <c r="L1580" s="361"/>
      <c r="M1580" s="361"/>
      <c r="N1580" s="361"/>
    </row>
    <row r="1581" spans="1:14">
      <c r="A1581" s="360"/>
      <c r="B1581" s="165"/>
      <c r="C1581" s="165"/>
      <c r="D1581" s="165"/>
      <c r="E1581" s="165"/>
      <c r="F1581" s="165"/>
      <c r="G1581" s="361"/>
      <c r="H1581" s="361"/>
      <c r="I1581" s="361"/>
      <c r="J1581" s="361"/>
      <c r="K1581" s="361"/>
      <c r="L1581" s="361"/>
      <c r="M1581" s="361"/>
      <c r="N1581" s="361"/>
    </row>
    <row r="1582" spans="1:14">
      <c r="A1582" s="360"/>
      <c r="B1582" s="165"/>
      <c r="C1582" s="165"/>
      <c r="D1582" s="165"/>
      <c r="E1582" s="165"/>
      <c r="F1582" s="165"/>
      <c r="G1582" s="361"/>
      <c r="H1582" s="361"/>
      <c r="I1582" s="361"/>
      <c r="J1582" s="361"/>
      <c r="K1582" s="361"/>
      <c r="L1582" s="361"/>
      <c r="M1582" s="361"/>
      <c r="N1582" s="361"/>
    </row>
    <row r="1583" spans="1:14">
      <c r="A1583" s="360"/>
      <c r="B1583" s="165"/>
      <c r="C1583" s="165"/>
      <c r="D1583" s="165"/>
      <c r="E1583" s="165"/>
      <c r="F1583" s="165"/>
      <c r="G1583" s="361"/>
      <c r="H1583" s="361"/>
      <c r="I1583" s="361"/>
      <c r="J1583" s="361"/>
      <c r="K1583" s="361"/>
      <c r="L1583" s="361"/>
      <c r="M1583" s="361"/>
      <c r="N1583" s="361"/>
    </row>
    <row r="1584" spans="1:14">
      <c r="A1584" s="360"/>
      <c r="B1584" s="165"/>
      <c r="C1584" s="165"/>
      <c r="D1584" s="165"/>
      <c r="E1584" s="165"/>
      <c r="F1584" s="165"/>
      <c r="G1584" s="361"/>
      <c r="H1584" s="361"/>
      <c r="I1584" s="361"/>
      <c r="J1584" s="361"/>
      <c r="K1584" s="361"/>
      <c r="L1584" s="361"/>
      <c r="M1584" s="361"/>
      <c r="N1584" s="361"/>
    </row>
    <row r="1585" spans="1:14">
      <c r="A1585" s="360"/>
      <c r="B1585" s="165"/>
      <c r="C1585" s="165"/>
      <c r="D1585" s="165"/>
      <c r="E1585" s="165"/>
      <c r="F1585" s="165"/>
      <c r="G1585" s="361"/>
      <c r="H1585" s="361"/>
      <c r="I1585" s="361"/>
      <c r="J1585" s="361"/>
      <c r="K1585" s="361"/>
      <c r="L1585" s="361"/>
      <c r="M1585" s="361"/>
      <c r="N1585" s="361"/>
    </row>
    <row r="1586" spans="1:14">
      <c r="A1586" s="360"/>
      <c r="B1586" s="165"/>
      <c r="C1586" s="165"/>
      <c r="D1586" s="165"/>
      <c r="E1586" s="165"/>
      <c r="F1586" s="165"/>
      <c r="G1586" s="361"/>
      <c r="H1586" s="361"/>
      <c r="I1586" s="361"/>
      <c r="J1586" s="361"/>
      <c r="K1586" s="361"/>
      <c r="L1586" s="361"/>
      <c r="M1586" s="361"/>
      <c r="N1586" s="361"/>
    </row>
    <row r="1587" spans="1:14">
      <c r="A1587" s="360"/>
      <c r="B1587" s="165"/>
      <c r="C1587" s="165"/>
      <c r="D1587" s="165"/>
      <c r="E1587" s="165"/>
      <c r="F1587" s="165"/>
      <c r="G1587" s="361"/>
      <c r="H1587" s="361"/>
      <c r="I1587" s="361"/>
      <c r="J1587" s="361"/>
      <c r="K1587" s="361"/>
      <c r="L1587" s="361"/>
      <c r="M1587" s="361"/>
      <c r="N1587" s="361"/>
    </row>
    <row r="1588" spans="1:14">
      <c r="A1588" s="360"/>
      <c r="B1588" s="165"/>
      <c r="C1588" s="165"/>
      <c r="D1588" s="165"/>
      <c r="E1588" s="165"/>
      <c r="F1588" s="165"/>
      <c r="G1588" s="361"/>
      <c r="H1588" s="361"/>
      <c r="I1588" s="361"/>
      <c r="J1588" s="361"/>
      <c r="K1588" s="361"/>
      <c r="L1588" s="361"/>
      <c r="M1588" s="361"/>
      <c r="N1588" s="361"/>
    </row>
    <row r="1589" spans="1:14">
      <c r="A1589" s="360"/>
      <c r="B1589" s="165"/>
      <c r="C1589" s="165"/>
      <c r="D1589" s="165"/>
      <c r="E1589" s="165"/>
      <c r="F1589" s="165"/>
      <c r="G1589" s="361"/>
      <c r="H1589" s="361"/>
      <c r="I1589" s="361"/>
      <c r="J1589" s="361"/>
      <c r="K1589" s="361"/>
      <c r="L1589" s="361"/>
      <c r="M1589" s="361"/>
      <c r="N1589" s="361"/>
    </row>
    <row r="1590" spans="1:14">
      <c r="A1590" s="360"/>
      <c r="B1590" s="165"/>
      <c r="C1590" s="165"/>
      <c r="D1590" s="165"/>
      <c r="E1590" s="165"/>
      <c r="F1590" s="165"/>
      <c r="G1590" s="361"/>
      <c r="H1590" s="361"/>
      <c r="I1590" s="361"/>
      <c r="J1590" s="361"/>
      <c r="K1590" s="361"/>
      <c r="L1590" s="361"/>
      <c r="M1590" s="361"/>
      <c r="N1590" s="361"/>
    </row>
    <row r="1591" spans="1:14">
      <c r="A1591" s="360"/>
      <c r="B1591" s="165"/>
      <c r="C1591" s="165"/>
      <c r="D1591" s="165"/>
      <c r="E1591" s="165"/>
      <c r="F1591" s="165"/>
      <c r="G1591" s="361"/>
      <c r="H1591" s="361"/>
      <c r="I1591" s="361"/>
      <c r="J1591" s="361"/>
      <c r="K1591" s="361"/>
      <c r="L1591" s="361"/>
      <c r="M1591" s="361"/>
      <c r="N1591" s="361"/>
    </row>
    <row r="1592" spans="1:14">
      <c r="A1592" s="360"/>
      <c r="B1592" s="165"/>
      <c r="C1592" s="165"/>
      <c r="D1592" s="165"/>
      <c r="E1592" s="165"/>
      <c r="F1592" s="165"/>
      <c r="G1592" s="361"/>
      <c r="H1592" s="361"/>
      <c r="I1592" s="361"/>
      <c r="J1592" s="361"/>
      <c r="K1592" s="361"/>
      <c r="L1592" s="361"/>
      <c r="M1592" s="361"/>
      <c r="N1592" s="361"/>
    </row>
    <row r="1593" spans="1:14">
      <c r="A1593" s="360"/>
      <c r="B1593" s="165"/>
      <c r="C1593" s="165"/>
      <c r="D1593" s="165"/>
      <c r="E1593" s="165"/>
      <c r="F1593" s="165"/>
      <c r="G1593" s="361"/>
      <c r="H1593" s="361"/>
      <c r="I1593" s="361"/>
      <c r="J1593" s="361"/>
      <c r="K1593" s="361"/>
      <c r="L1593" s="361"/>
      <c r="M1593" s="361"/>
      <c r="N1593" s="361"/>
    </row>
    <row r="1594" spans="1:14">
      <c r="A1594" s="360"/>
      <c r="B1594" s="165"/>
      <c r="C1594" s="165"/>
      <c r="D1594" s="165"/>
      <c r="E1594" s="165"/>
      <c r="F1594" s="165"/>
      <c r="G1594" s="361"/>
      <c r="H1594" s="361"/>
      <c r="I1594" s="361"/>
      <c r="J1594" s="361"/>
      <c r="K1594" s="361"/>
      <c r="L1594" s="361"/>
      <c r="M1594" s="361"/>
      <c r="N1594" s="361"/>
    </row>
    <row r="1595" spans="1:14">
      <c r="A1595" s="360"/>
      <c r="B1595" s="165"/>
      <c r="C1595" s="165"/>
      <c r="D1595" s="165"/>
      <c r="E1595" s="165"/>
      <c r="F1595" s="165"/>
      <c r="G1595" s="361"/>
      <c r="H1595" s="361"/>
      <c r="I1595" s="361"/>
      <c r="J1595" s="361"/>
      <c r="K1595" s="361"/>
      <c r="L1595" s="361"/>
      <c r="M1595" s="361"/>
      <c r="N1595" s="361"/>
    </row>
    <row r="1596" spans="1:14">
      <c r="A1596" s="360"/>
      <c r="B1596" s="165"/>
      <c r="C1596" s="165"/>
      <c r="D1596" s="165"/>
      <c r="E1596" s="165"/>
      <c r="F1596" s="165"/>
      <c r="G1596" s="361"/>
      <c r="H1596" s="361"/>
      <c r="I1596" s="361"/>
      <c r="J1596" s="361"/>
      <c r="K1596" s="361"/>
      <c r="L1596" s="361"/>
      <c r="M1596" s="361"/>
      <c r="N1596" s="361"/>
    </row>
    <row r="1597" spans="1:14">
      <c r="A1597" s="360"/>
      <c r="B1597" s="165"/>
      <c r="C1597" s="165"/>
      <c r="D1597" s="165"/>
      <c r="E1597" s="165"/>
      <c r="F1597" s="165"/>
      <c r="G1597" s="361"/>
      <c r="H1597" s="361"/>
      <c r="I1597" s="361"/>
      <c r="J1597" s="361"/>
      <c r="K1597" s="361"/>
      <c r="L1597" s="361"/>
      <c r="M1597" s="361"/>
      <c r="N1597" s="361"/>
    </row>
    <row r="1598" spans="1:14">
      <c r="A1598" s="360"/>
      <c r="B1598" s="165"/>
      <c r="C1598" s="165"/>
      <c r="D1598" s="165"/>
      <c r="E1598" s="165"/>
      <c r="F1598" s="165"/>
      <c r="G1598" s="361"/>
      <c r="H1598" s="361"/>
      <c r="I1598" s="361"/>
      <c r="J1598" s="361"/>
      <c r="K1598" s="361"/>
      <c r="L1598" s="361"/>
      <c r="M1598" s="361"/>
      <c r="N1598" s="361"/>
    </row>
    <row r="1599" spans="1:14">
      <c r="A1599" s="360"/>
      <c r="B1599" s="165"/>
      <c r="C1599" s="165"/>
      <c r="D1599" s="165"/>
      <c r="E1599" s="165"/>
      <c r="F1599" s="165"/>
      <c r="G1599" s="361"/>
      <c r="H1599" s="361"/>
      <c r="I1599" s="361"/>
      <c r="J1599" s="361"/>
      <c r="K1599" s="361"/>
      <c r="L1599" s="361"/>
      <c r="M1599" s="361"/>
      <c r="N1599" s="361"/>
    </row>
    <row r="1600" spans="1:14">
      <c r="A1600" s="360"/>
      <c r="B1600" s="165"/>
      <c r="C1600" s="165"/>
      <c r="D1600" s="165"/>
      <c r="E1600" s="165"/>
      <c r="F1600" s="165"/>
      <c r="G1600" s="361"/>
      <c r="H1600" s="361"/>
      <c r="I1600" s="361"/>
      <c r="J1600" s="361"/>
      <c r="K1600" s="361"/>
      <c r="L1600" s="361"/>
      <c r="M1600" s="361"/>
      <c r="N1600" s="361"/>
    </row>
    <row r="1601" spans="1:14">
      <c r="A1601" s="360"/>
      <c r="B1601" s="165"/>
      <c r="C1601" s="165"/>
      <c r="D1601" s="165"/>
      <c r="E1601" s="165"/>
      <c r="F1601" s="165"/>
      <c r="G1601" s="361"/>
      <c r="H1601" s="361"/>
      <c r="I1601" s="361"/>
      <c r="J1601" s="361"/>
      <c r="K1601" s="361"/>
      <c r="L1601" s="361"/>
      <c r="M1601" s="361"/>
      <c r="N1601" s="361"/>
    </row>
    <row r="1602" spans="1:14">
      <c r="A1602" s="360"/>
      <c r="B1602" s="165"/>
      <c r="C1602" s="165"/>
      <c r="D1602" s="165"/>
      <c r="E1602" s="165"/>
      <c r="F1602" s="165"/>
      <c r="G1602" s="361"/>
      <c r="H1602" s="361"/>
      <c r="I1602" s="361"/>
      <c r="J1602" s="361"/>
      <c r="K1602" s="361"/>
      <c r="L1602" s="361"/>
      <c r="M1602" s="361"/>
      <c r="N1602" s="361"/>
    </row>
    <row r="1603" spans="1:14">
      <c r="A1603" s="360"/>
      <c r="B1603" s="165"/>
      <c r="C1603" s="165"/>
      <c r="D1603" s="165"/>
      <c r="E1603" s="165"/>
      <c r="F1603" s="165"/>
      <c r="G1603" s="361"/>
      <c r="H1603" s="361"/>
      <c r="I1603" s="361"/>
      <c r="J1603" s="361"/>
      <c r="K1603" s="361"/>
      <c r="L1603" s="361"/>
      <c r="M1603" s="361"/>
      <c r="N1603" s="361"/>
    </row>
    <row r="1604" spans="1:14">
      <c r="A1604" s="360"/>
      <c r="B1604" s="165"/>
      <c r="C1604" s="165"/>
      <c r="D1604" s="165"/>
      <c r="E1604" s="165"/>
      <c r="F1604" s="165"/>
      <c r="G1604" s="361"/>
      <c r="H1604" s="361"/>
      <c r="I1604" s="361"/>
      <c r="J1604" s="361"/>
      <c r="K1604" s="361"/>
      <c r="L1604" s="361"/>
      <c r="M1604" s="361"/>
      <c r="N1604" s="361"/>
    </row>
    <row r="1605" spans="1:14">
      <c r="A1605" s="360"/>
      <c r="B1605" s="165"/>
      <c r="C1605" s="165"/>
      <c r="D1605" s="165"/>
      <c r="E1605" s="165"/>
      <c r="F1605" s="165"/>
      <c r="G1605" s="361"/>
      <c r="H1605" s="361"/>
      <c r="I1605" s="361"/>
      <c r="J1605" s="361"/>
      <c r="K1605" s="361"/>
      <c r="L1605" s="361"/>
      <c r="M1605" s="361"/>
      <c r="N1605" s="361"/>
    </row>
    <row r="1606" spans="1:14">
      <c r="A1606" s="360"/>
      <c r="B1606" s="165"/>
      <c r="C1606" s="165"/>
      <c r="D1606" s="165"/>
      <c r="E1606" s="165"/>
      <c r="F1606" s="165"/>
      <c r="G1606" s="361"/>
      <c r="H1606" s="361"/>
      <c r="I1606" s="361"/>
      <c r="J1606" s="361"/>
      <c r="K1606" s="361"/>
      <c r="L1606" s="361"/>
      <c r="M1606" s="361"/>
      <c r="N1606" s="361"/>
    </row>
    <row r="1607" spans="1:14">
      <c r="A1607" s="360"/>
      <c r="B1607" s="165"/>
      <c r="C1607" s="165"/>
      <c r="D1607" s="165"/>
      <c r="E1607" s="165"/>
      <c r="F1607" s="165"/>
      <c r="G1607" s="361"/>
      <c r="H1607" s="361"/>
      <c r="I1607" s="361"/>
      <c r="J1607" s="361"/>
      <c r="K1607" s="361"/>
      <c r="L1607" s="361"/>
      <c r="M1607" s="361"/>
      <c r="N1607" s="361"/>
    </row>
    <row r="1608" spans="1:14">
      <c r="A1608" s="360"/>
      <c r="B1608" s="165"/>
      <c r="C1608" s="165"/>
      <c r="D1608" s="165"/>
      <c r="E1608" s="165"/>
      <c r="F1608" s="165"/>
      <c r="G1608" s="361"/>
      <c r="H1608" s="361"/>
      <c r="I1608" s="361"/>
      <c r="J1608" s="361"/>
      <c r="K1608" s="361"/>
      <c r="L1608" s="361"/>
      <c r="M1608" s="361"/>
      <c r="N1608" s="361"/>
    </row>
    <row r="1609" spans="1:14">
      <c r="A1609" s="360"/>
      <c r="B1609" s="165"/>
      <c r="C1609" s="165"/>
      <c r="D1609" s="165"/>
      <c r="E1609" s="165"/>
      <c r="F1609" s="165"/>
      <c r="G1609" s="361"/>
      <c r="H1609" s="361"/>
      <c r="I1609" s="361"/>
      <c r="J1609" s="361"/>
      <c r="K1609" s="361"/>
      <c r="L1609" s="361"/>
      <c r="M1609" s="361"/>
      <c r="N1609" s="361"/>
    </row>
    <row r="1610" spans="1:14">
      <c r="A1610" s="360"/>
      <c r="B1610" s="165"/>
      <c r="C1610" s="165"/>
      <c r="D1610" s="165"/>
      <c r="E1610" s="165"/>
      <c r="F1610" s="165"/>
      <c r="G1610" s="361"/>
      <c r="H1610" s="361"/>
      <c r="I1610" s="361"/>
      <c r="J1610" s="361"/>
      <c r="K1610" s="361"/>
      <c r="L1610" s="361"/>
      <c r="M1610" s="361"/>
      <c r="N1610" s="361"/>
    </row>
    <row r="1611" spans="1:14">
      <c r="A1611" s="360"/>
      <c r="B1611" s="165"/>
      <c r="C1611" s="165"/>
      <c r="D1611" s="165"/>
      <c r="E1611" s="165"/>
      <c r="F1611" s="165"/>
      <c r="G1611" s="361"/>
      <c r="H1611" s="361"/>
      <c r="I1611" s="361"/>
      <c r="J1611" s="361"/>
      <c r="K1611" s="361"/>
      <c r="L1611" s="361"/>
      <c r="M1611" s="361"/>
      <c r="N1611" s="361"/>
    </row>
    <row r="1612" spans="1:14">
      <c r="A1612" s="360"/>
      <c r="B1612" s="165"/>
      <c r="C1612" s="165"/>
      <c r="D1612" s="165"/>
      <c r="E1612" s="165"/>
      <c r="F1612" s="165"/>
      <c r="G1612" s="361"/>
      <c r="H1612" s="361"/>
      <c r="I1612" s="361"/>
      <c r="J1612" s="361"/>
      <c r="K1612" s="361"/>
      <c r="L1612" s="361"/>
      <c r="M1612" s="361"/>
      <c r="N1612" s="361"/>
    </row>
    <row r="1613" spans="1:14">
      <c r="A1613" s="360"/>
      <c r="B1613" s="165"/>
      <c r="C1613" s="165"/>
      <c r="D1613" s="165"/>
      <c r="E1613" s="165"/>
      <c r="F1613" s="165"/>
      <c r="G1613" s="361"/>
      <c r="H1613" s="361"/>
      <c r="I1613" s="361"/>
      <c r="J1613" s="361"/>
      <c r="K1613" s="361"/>
      <c r="L1613" s="361"/>
      <c r="M1613" s="361"/>
      <c r="N1613" s="361"/>
    </row>
    <row r="1614" spans="1:14">
      <c r="A1614" s="360"/>
      <c r="B1614" s="165"/>
      <c r="C1614" s="165"/>
      <c r="D1614" s="165"/>
      <c r="E1614" s="165"/>
      <c r="F1614" s="165"/>
      <c r="G1614" s="361"/>
      <c r="H1614" s="361"/>
      <c r="I1614" s="361"/>
      <c r="J1614" s="361"/>
      <c r="K1614" s="361"/>
      <c r="L1614" s="361"/>
      <c r="M1614" s="361"/>
      <c r="N1614" s="361"/>
    </row>
    <row r="1615" spans="1:14">
      <c r="A1615" s="360"/>
      <c r="B1615" s="165"/>
      <c r="C1615" s="165"/>
      <c r="D1615" s="165"/>
      <c r="E1615" s="165"/>
      <c r="F1615" s="165"/>
      <c r="G1615" s="361"/>
      <c r="H1615" s="361"/>
      <c r="I1615" s="361"/>
      <c r="J1615" s="361"/>
      <c r="K1615" s="361"/>
      <c r="L1615" s="361"/>
      <c r="M1615" s="361"/>
      <c r="N1615" s="361"/>
    </row>
    <row r="1616" spans="1:14">
      <c r="A1616" s="360"/>
      <c r="B1616" s="165"/>
      <c r="C1616" s="165"/>
      <c r="D1616" s="165"/>
      <c r="E1616" s="165"/>
      <c r="F1616" s="165"/>
      <c r="G1616" s="361"/>
      <c r="H1616" s="361"/>
      <c r="I1616" s="361"/>
      <c r="J1616" s="361"/>
      <c r="K1616" s="361"/>
      <c r="L1616" s="361"/>
      <c r="M1616" s="361"/>
      <c r="N1616" s="361"/>
    </row>
    <row r="1617" spans="1:14">
      <c r="A1617" s="360"/>
      <c r="B1617" s="165"/>
      <c r="C1617" s="165"/>
      <c r="D1617" s="165"/>
      <c r="E1617" s="165"/>
      <c r="F1617" s="165"/>
      <c r="G1617" s="361"/>
      <c r="H1617" s="361"/>
      <c r="I1617" s="361"/>
      <c r="J1617" s="361"/>
      <c r="K1617" s="361"/>
      <c r="L1617" s="361"/>
      <c r="M1617" s="361"/>
      <c r="N1617" s="361"/>
    </row>
    <row r="1618" spans="1:14">
      <c r="A1618" s="360"/>
      <c r="B1618" s="165"/>
      <c r="C1618" s="165"/>
      <c r="D1618" s="165"/>
      <c r="E1618" s="165"/>
      <c r="F1618" s="165"/>
      <c r="G1618" s="361"/>
      <c r="H1618" s="361"/>
      <c r="I1618" s="361"/>
      <c r="J1618" s="361"/>
      <c r="K1618" s="361"/>
      <c r="L1618" s="361"/>
      <c r="M1618" s="361"/>
      <c r="N1618" s="361"/>
    </row>
    <row r="1619" spans="1:14">
      <c r="A1619" s="360"/>
      <c r="B1619" s="165"/>
      <c r="C1619" s="165"/>
      <c r="D1619" s="165"/>
      <c r="E1619" s="165"/>
      <c r="F1619" s="165"/>
      <c r="G1619" s="361"/>
      <c r="H1619" s="361"/>
      <c r="I1619" s="361"/>
      <c r="J1619" s="361"/>
      <c r="K1619" s="361"/>
      <c r="L1619" s="361"/>
      <c r="M1619" s="361"/>
      <c r="N1619" s="361"/>
    </row>
    <row r="1620" spans="1:14">
      <c r="A1620" s="360"/>
      <c r="B1620" s="165"/>
      <c r="C1620" s="165"/>
      <c r="D1620" s="165"/>
      <c r="E1620" s="165"/>
      <c r="F1620" s="165"/>
      <c r="G1620" s="361"/>
      <c r="H1620" s="361"/>
      <c r="I1620" s="361"/>
      <c r="J1620" s="361"/>
      <c r="K1620" s="361"/>
      <c r="L1620" s="361"/>
      <c r="M1620" s="361"/>
      <c r="N1620" s="361"/>
    </row>
    <row r="1621" spans="1:14">
      <c r="A1621" s="360"/>
      <c r="B1621" s="165"/>
      <c r="C1621" s="165"/>
      <c r="D1621" s="165"/>
      <c r="E1621" s="165"/>
      <c r="F1621" s="165"/>
      <c r="G1621" s="361"/>
      <c r="H1621" s="361"/>
      <c r="I1621" s="361"/>
      <c r="J1621" s="361"/>
      <c r="K1621" s="361"/>
      <c r="L1621" s="361"/>
      <c r="M1621" s="361"/>
      <c r="N1621" s="361"/>
    </row>
    <row r="1622" spans="1:14">
      <c r="A1622" s="360"/>
      <c r="B1622" s="165"/>
      <c r="C1622" s="165"/>
      <c r="D1622" s="165"/>
      <c r="E1622" s="165"/>
      <c r="F1622" s="165"/>
      <c r="G1622" s="361"/>
      <c r="H1622" s="361"/>
      <c r="I1622" s="361"/>
      <c r="J1622" s="361"/>
      <c r="K1622" s="361"/>
      <c r="L1622" s="361"/>
      <c r="M1622" s="361"/>
      <c r="N1622" s="361"/>
    </row>
    <row r="1623" spans="1:14">
      <c r="A1623" s="360"/>
      <c r="B1623" s="165"/>
      <c r="C1623" s="165"/>
      <c r="D1623" s="165"/>
      <c r="E1623" s="165"/>
      <c r="F1623" s="165"/>
      <c r="G1623" s="361"/>
      <c r="H1623" s="361"/>
      <c r="I1623" s="361"/>
      <c r="J1623" s="361"/>
      <c r="K1623" s="361"/>
      <c r="L1623" s="361"/>
      <c r="M1623" s="361"/>
      <c r="N1623" s="361"/>
    </row>
    <row r="1624" spans="1:14">
      <c r="A1624" s="360"/>
      <c r="B1624" s="165"/>
      <c r="C1624" s="165"/>
      <c r="D1624" s="165"/>
      <c r="E1624" s="165"/>
      <c r="F1624" s="165"/>
      <c r="G1624" s="361"/>
      <c r="H1624" s="361"/>
      <c r="I1624" s="361"/>
      <c r="J1624" s="361"/>
      <c r="K1624" s="361"/>
      <c r="L1624" s="361"/>
      <c r="M1624" s="361"/>
      <c r="N1624" s="361"/>
    </row>
    <row r="1625" spans="1:14">
      <c r="A1625" s="360"/>
      <c r="B1625" s="165"/>
      <c r="C1625" s="165"/>
      <c r="D1625" s="165"/>
      <c r="E1625" s="165"/>
      <c r="F1625" s="165"/>
      <c r="G1625" s="361"/>
      <c r="H1625" s="361"/>
      <c r="I1625" s="361"/>
      <c r="J1625" s="361"/>
      <c r="K1625" s="361"/>
      <c r="L1625" s="361"/>
      <c r="M1625" s="361"/>
      <c r="N1625" s="361"/>
    </row>
    <row r="1626" spans="1:14">
      <c r="A1626" s="360"/>
      <c r="B1626" s="165"/>
      <c r="C1626" s="165"/>
      <c r="D1626" s="165"/>
      <c r="E1626" s="165"/>
      <c r="F1626" s="165"/>
      <c r="G1626" s="361"/>
      <c r="H1626" s="361"/>
      <c r="I1626" s="361"/>
      <c r="J1626" s="361"/>
      <c r="K1626" s="361"/>
      <c r="L1626" s="361"/>
      <c r="M1626" s="361"/>
      <c r="N1626" s="361"/>
    </row>
    <row r="1627" spans="1:14">
      <c r="A1627" s="360"/>
      <c r="B1627" s="165"/>
      <c r="C1627" s="165"/>
      <c r="D1627" s="165"/>
      <c r="E1627" s="165"/>
      <c r="F1627" s="165"/>
      <c r="G1627" s="361"/>
      <c r="H1627" s="361"/>
      <c r="I1627" s="361"/>
      <c r="J1627" s="361"/>
      <c r="K1627" s="361"/>
      <c r="L1627" s="361"/>
      <c r="M1627" s="361"/>
      <c r="N1627" s="361"/>
    </row>
    <row r="1628" spans="1:14">
      <c r="A1628" s="360"/>
      <c r="B1628" s="165"/>
      <c r="C1628" s="165"/>
      <c r="D1628" s="165"/>
      <c r="E1628" s="165"/>
      <c r="F1628" s="165"/>
      <c r="G1628" s="361"/>
      <c r="H1628" s="361"/>
      <c r="I1628" s="361"/>
      <c r="J1628" s="361"/>
      <c r="K1628" s="361"/>
      <c r="L1628" s="361"/>
      <c r="M1628" s="361"/>
      <c r="N1628" s="361"/>
    </row>
    <row r="1629" spans="1:14">
      <c r="A1629" s="360"/>
      <c r="B1629" s="165"/>
      <c r="C1629" s="165"/>
      <c r="D1629" s="165"/>
      <c r="E1629" s="165"/>
      <c r="F1629" s="165"/>
      <c r="G1629" s="361"/>
      <c r="H1629" s="361"/>
      <c r="I1629" s="361"/>
      <c r="J1629" s="361"/>
      <c r="K1629" s="361"/>
      <c r="L1629" s="361"/>
      <c r="M1629" s="361"/>
      <c r="N1629" s="361"/>
    </row>
    <row r="1630" spans="1:14">
      <c r="A1630" s="360"/>
      <c r="B1630" s="165"/>
      <c r="C1630" s="165"/>
      <c r="D1630" s="165"/>
      <c r="E1630" s="165"/>
      <c r="F1630" s="165"/>
      <c r="G1630" s="361"/>
      <c r="H1630" s="361"/>
      <c r="I1630" s="361"/>
      <c r="J1630" s="361"/>
      <c r="K1630" s="361"/>
      <c r="L1630" s="361"/>
      <c r="M1630" s="361"/>
      <c r="N1630" s="361"/>
    </row>
    <row r="1631" spans="1:14">
      <c r="A1631" s="360"/>
      <c r="B1631" s="165"/>
      <c r="C1631" s="165"/>
      <c r="D1631" s="165"/>
      <c r="E1631" s="165"/>
      <c r="F1631" s="165"/>
      <c r="G1631" s="361"/>
      <c r="H1631" s="361"/>
      <c r="I1631" s="361"/>
      <c r="J1631" s="361"/>
      <c r="K1631" s="361"/>
      <c r="L1631" s="361"/>
      <c r="M1631" s="361"/>
      <c r="N1631" s="361"/>
    </row>
    <row r="1632" spans="1:14">
      <c r="A1632" s="360"/>
      <c r="B1632" s="165"/>
      <c r="C1632" s="165"/>
      <c r="D1632" s="165"/>
      <c r="E1632" s="165"/>
      <c r="F1632" s="165"/>
      <c r="G1632" s="361"/>
      <c r="H1632" s="361"/>
      <c r="I1632" s="361"/>
      <c r="J1632" s="361"/>
      <c r="K1632" s="361"/>
      <c r="L1632" s="361"/>
      <c r="M1632" s="361"/>
      <c r="N1632" s="361"/>
    </row>
    <row r="1633" spans="1:14">
      <c r="A1633" s="360"/>
      <c r="B1633" s="165"/>
      <c r="C1633" s="165"/>
      <c r="D1633" s="165"/>
      <c r="E1633" s="165"/>
      <c r="F1633" s="165"/>
      <c r="G1633" s="361"/>
      <c r="H1633" s="361"/>
      <c r="I1633" s="361"/>
      <c r="J1633" s="361"/>
      <c r="K1633" s="361"/>
      <c r="L1633" s="361"/>
      <c r="M1633" s="361"/>
      <c r="N1633" s="361"/>
    </row>
    <row r="1634" spans="1:14">
      <c r="A1634" s="360"/>
      <c r="B1634" s="165"/>
      <c r="C1634" s="165"/>
      <c r="D1634" s="165"/>
      <c r="E1634" s="165"/>
      <c r="F1634" s="165"/>
      <c r="G1634" s="361"/>
      <c r="H1634" s="361"/>
      <c r="I1634" s="361"/>
      <c r="J1634" s="361"/>
      <c r="K1634" s="361"/>
      <c r="L1634" s="361"/>
      <c r="M1634" s="361"/>
      <c r="N1634" s="361"/>
    </row>
    <row r="1635" spans="1:14">
      <c r="A1635" s="360"/>
      <c r="B1635" s="165"/>
      <c r="C1635" s="165"/>
      <c r="D1635" s="165"/>
      <c r="E1635" s="165"/>
      <c r="F1635" s="165"/>
      <c r="G1635" s="361"/>
      <c r="H1635" s="361"/>
      <c r="I1635" s="361"/>
      <c r="J1635" s="361"/>
      <c r="K1635" s="361"/>
      <c r="L1635" s="361"/>
      <c r="M1635" s="361"/>
      <c r="N1635" s="361"/>
    </row>
    <row r="1636" spans="1:14">
      <c r="A1636" s="360"/>
      <c r="B1636" s="165"/>
      <c r="C1636" s="165"/>
      <c r="D1636" s="165"/>
      <c r="E1636" s="165"/>
      <c r="F1636" s="165"/>
      <c r="G1636" s="361"/>
      <c r="H1636" s="361"/>
      <c r="I1636" s="361"/>
      <c r="J1636" s="361"/>
      <c r="K1636" s="361"/>
      <c r="L1636" s="361"/>
      <c r="M1636" s="361"/>
      <c r="N1636" s="361"/>
    </row>
    <row r="1637" spans="1:14">
      <c r="A1637" s="360"/>
      <c r="B1637" s="165"/>
      <c r="C1637" s="165"/>
      <c r="D1637" s="165"/>
      <c r="E1637" s="165"/>
      <c r="F1637" s="165"/>
      <c r="G1637" s="361"/>
      <c r="H1637" s="361"/>
      <c r="I1637" s="361"/>
      <c r="J1637" s="361"/>
      <c r="K1637" s="361"/>
      <c r="L1637" s="361"/>
      <c r="M1637" s="361"/>
      <c r="N1637" s="361"/>
    </row>
    <row r="1638" spans="1:14">
      <c r="A1638" s="360"/>
      <c r="B1638" s="165"/>
      <c r="C1638" s="165"/>
      <c r="D1638" s="165"/>
      <c r="E1638" s="165"/>
      <c r="F1638" s="165"/>
      <c r="G1638" s="361"/>
      <c r="H1638" s="361"/>
      <c r="I1638" s="361"/>
      <c r="J1638" s="361"/>
      <c r="K1638" s="361"/>
      <c r="L1638" s="361"/>
      <c r="M1638" s="361"/>
      <c r="N1638" s="361"/>
    </row>
    <row r="1639" spans="1:14">
      <c r="A1639" s="360"/>
      <c r="B1639" s="165"/>
      <c r="C1639" s="165"/>
      <c r="D1639" s="165"/>
      <c r="E1639" s="165"/>
      <c r="F1639" s="165"/>
      <c r="G1639" s="361"/>
      <c r="H1639" s="361"/>
      <c r="I1639" s="361"/>
      <c r="J1639" s="361"/>
      <c r="K1639" s="361"/>
      <c r="L1639" s="361"/>
      <c r="M1639" s="361"/>
      <c r="N1639" s="361"/>
    </row>
    <row r="1640" spans="1:14">
      <c r="A1640" s="360"/>
      <c r="B1640" s="165"/>
      <c r="C1640" s="165"/>
      <c r="D1640" s="165"/>
      <c r="E1640" s="165"/>
      <c r="F1640" s="165"/>
      <c r="G1640" s="361"/>
      <c r="H1640" s="361"/>
      <c r="I1640" s="361"/>
      <c r="J1640" s="361"/>
      <c r="K1640" s="361"/>
      <c r="L1640" s="361"/>
      <c r="M1640" s="361"/>
      <c r="N1640" s="361"/>
    </row>
    <row r="1641" spans="1:14">
      <c r="A1641" s="360"/>
      <c r="B1641" s="165"/>
      <c r="C1641" s="165"/>
      <c r="D1641" s="165"/>
      <c r="E1641" s="165"/>
      <c r="F1641" s="165"/>
      <c r="G1641" s="361"/>
      <c r="H1641" s="361"/>
      <c r="I1641" s="361"/>
      <c r="J1641" s="361"/>
      <c r="K1641" s="361"/>
      <c r="L1641" s="361"/>
      <c r="M1641" s="361"/>
      <c r="N1641" s="361"/>
    </row>
    <row r="1642" spans="1:14">
      <c r="A1642" s="360"/>
      <c r="B1642" s="165"/>
      <c r="C1642" s="165"/>
      <c r="D1642" s="165"/>
      <c r="E1642" s="165"/>
      <c r="F1642" s="165"/>
      <c r="G1642" s="361"/>
      <c r="H1642" s="361"/>
      <c r="I1642" s="361"/>
      <c r="J1642" s="361"/>
      <c r="K1642" s="361"/>
      <c r="L1642" s="361"/>
      <c r="M1642" s="361"/>
      <c r="N1642" s="361"/>
    </row>
    <row r="1643" spans="1:14">
      <c r="A1643" s="360"/>
      <c r="B1643" s="165"/>
      <c r="C1643" s="165"/>
      <c r="D1643" s="165"/>
      <c r="E1643" s="165"/>
      <c r="F1643" s="165"/>
      <c r="G1643" s="361"/>
      <c r="H1643" s="361"/>
      <c r="I1643" s="361"/>
      <c r="J1643" s="361"/>
      <c r="K1643" s="361"/>
      <c r="L1643" s="361"/>
      <c r="M1643" s="361"/>
      <c r="N1643" s="361"/>
    </row>
    <row r="1644" spans="1:14">
      <c r="A1644" s="360"/>
      <c r="B1644" s="165"/>
      <c r="C1644" s="165"/>
      <c r="D1644" s="165"/>
      <c r="E1644" s="165"/>
      <c r="F1644" s="165"/>
      <c r="G1644" s="361"/>
      <c r="H1644" s="361"/>
      <c r="I1644" s="361"/>
      <c r="J1644" s="361"/>
      <c r="K1644" s="361"/>
      <c r="L1644" s="361"/>
      <c r="M1644" s="361"/>
      <c r="N1644" s="361"/>
    </row>
    <row r="1645" spans="1:14">
      <c r="A1645" s="360"/>
      <c r="B1645" s="165"/>
      <c r="C1645" s="165"/>
      <c r="D1645" s="165"/>
      <c r="E1645" s="165"/>
      <c r="F1645" s="165"/>
      <c r="G1645" s="361"/>
      <c r="H1645" s="361"/>
      <c r="I1645" s="361"/>
      <c r="J1645" s="361"/>
      <c r="K1645" s="361"/>
      <c r="L1645" s="361"/>
      <c r="M1645" s="361"/>
      <c r="N1645" s="361"/>
    </row>
    <row r="1646" spans="1:14">
      <c r="A1646" s="360"/>
      <c r="B1646" s="165"/>
      <c r="C1646" s="165"/>
      <c r="D1646" s="165"/>
      <c r="E1646" s="165"/>
      <c r="F1646" s="165"/>
      <c r="G1646" s="361"/>
      <c r="H1646" s="361"/>
      <c r="I1646" s="361"/>
      <c r="J1646" s="361"/>
      <c r="K1646" s="361"/>
      <c r="L1646" s="361"/>
      <c r="M1646" s="361"/>
      <c r="N1646" s="361"/>
    </row>
    <row r="1647" spans="1:14">
      <c r="A1647" s="360"/>
      <c r="B1647" s="165"/>
      <c r="C1647" s="165"/>
      <c r="D1647" s="165"/>
      <c r="E1647" s="165"/>
      <c r="F1647" s="165"/>
      <c r="G1647" s="361"/>
      <c r="H1647" s="361"/>
      <c r="I1647" s="361"/>
      <c r="J1647" s="361"/>
      <c r="K1647" s="361"/>
      <c r="L1647" s="361"/>
      <c r="M1647" s="361"/>
      <c r="N1647" s="361"/>
    </row>
    <row r="1648" spans="1:14">
      <c r="A1648" s="360"/>
      <c r="B1648" s="165"/>
      <c r="C1648" s="165"/>
      <c r="D1648" s="165"/>
      <c r="E1648" s="165"/>
      <c r="F1648" s="165"/>
      <c r="G1648" s="361"/>
      <c r="H1648" s="361"/>
      <c r="I1648" s="361"/>
      <c r="J1648" s="361"/>
      <c r="K1648" s="361"/>
      <c r="L1648" s="361"/>
      <c r="M1648" s="361"/>
      <c r="N1648" s="361"/>
    </row>
    <row r="1649" spans="1:14">
      <c r="A1649" s="360"/>
      <c r="B1649" s="165"/>
      <c r="C1649" s="165"/>
      <c r="D1649" s="165"/>
      <c r="E1649" s="165"/>
      <c r="F1649" s="165"/>
      <c r="G1649" s="361"/>
      <c r="H1649" s="361"/>
      <c r="I1649" s="361"/>
      <c r="J1649" s="361"/>
      <c r="K1649" s="361"/>
      <c r="L1649" s="361"/>
      <c r="M1649" s="361"/>
      <c r="N1649" s="361"/>
    </row>
    <row r="1650" spans="1:14">
      <c r="A1650" s="360"/>
      <c r="B1650" s="165"/>
      <c r="C1650" s="165"/>
      <c r="D1650" s="165"/>
      <c r="E1650" s="165"/>
      <c r="F1650" s="165"/>
      <c r="G1650" s="361"/>
      <c r="H1650" s="361"/>
      <c r="I1650" s="361"/>
      <c r="J1650" s="361"/>
      <c r="K1650" s="361"/>
      <c r="L1650" s="361"/>
      <c r="M1650" s="361"/>
      <c r="N1650" s="361"/>
    </row>
    <row r="1651" spans="1:14">
      <c r="A1651" s="360"/>
      <c r="B1651" s="165"/>
      <c r="C1651" s="165"/>
      <c r="D1651" s="165"/>
      <c r="E1651" s="165"/>
      <c r="F1651" s="165"/>
      <c r="G1651" s="361"/>
      <c r="H1651" s="361"/>
      <c r="I1651" s="361"/>
      <c r="J1651" s="361"/>
      <c r="K1651" s="361"/>
      <c r="L1651" s="361"/>
      <c r="M1651" s="361"/>
      <c r="N1651" s="361"/>
    </row>
    <row r="1652" spans="1:14">
      <c r="A1652" s="360"/>
      <c r="B1652" s="165"/>
      <c r="C1652" s="165"/>
      <c r="D1652" s="165"/>
      <c r="E1652" s="165"/>
      <c r="F1652" s="165"/>
      <c r="G1652" s="361"/>
      <c r="H1652" s="361"/>
      <c r="I1652" s="361"/>
      <c r="J1652" s="361"/>
      <c r="K1652" s="361"/>
      <c r="L1652" s="361"/>
      <c r="M1652" s="361"/>
      <c r="N1652" s="361"/>
    </row>
    <row r="1653" spans="1:14">
      <c r="A1653" s="360"/>
      <c r="B1653" s="165"/>
      <c r="C1653" s="165"/>
      <c r="D1653" s="165"/>
      <c r="E1653" s="165"/>
      <c r="F1653" s="165"/>
      <c r="G1653" s="361"/>
      <c r="H1653" s="361"/>
      <c r="I1653" s="361"/>
      <c r="J1653" s="361"/>
      <c r="K1653" s="361"/>
      <c r="L1653" s="361"/>
      <c r="M1653" s="361"/>
      <c r="N1653" s="361"/>
    </row>
    <row r="1654" spans="1:14">
      <c r="A1654" s="360"/>
      <c r="B1654" s="165"/>
      <c r="C1654" s="165"/>
      <c r="D1654" s="165"/>
      <c r="E1654" s="165"/>
      <c r="F1654" s="165"/>
      <c r="G1654" s="361"/>
      <c r="H1654" s="361"/>
      <c r="I1654" s="361"/>
      <c r="J1654" s="361"/>
      <c r="K1654" s="361"/>
      <c r="L1654" s="361"/>
      <c r="M1654" s="361"/>
      <c r="N1654" s="361"/>
    </row>
    <row r="1655" spans="1:14">
      <c r="A1655" s="360"/>
      <c r="B1655" s="165"/>
      <c r="C1655" s="165"/>
      <c r="D1655" s="165"/>
      <c r="E1655" s="165"/>
      <c r="F1655" s="165"/>
      <c r="G1655" s="361"/>
      <c r="H1655" s="361"/>
      <c r="I1655" s="361"/>
      <c r="J1655" s="361"/>
      <c r="K1655" s="361"/>
      <c r="L1655" s="361"/>
      <c r="M1655" s="361"/>
      <c r="N1655" s="361"/>
    </row>
    <row r="1656" spans="1:14">
      <c r="A1656" s="360"/>
      <c r="B1656" s="165"/>
      <c r="C1656" s="165"/>
      <c r="D1656" s="165"/>
      <c r="E1656" s="165"/>
      <c r="F1656" s="165"/>
      <c r="G1656" s="361"/>
      <c r="H1656" s="361"/>
      <c r="I1656" s="361"/>
      <c r="J1656" s="361"/>
      <c r="K1656" s="361"/>
      <c r="L1656" s="361"/>
      <c r="M1656" s="361"/>
      <c r="N1656" s="361"/>
    </row>
    <row r="1657" spans="1:14">
      <c r="A1657" s="360"/>
      <c r="B1657" s="165"/>
      <c r="C1657" s="165"/>
      <c r="D1657" s="165"/>
      <c r="E1657" s="165"/>
      <c r="F1657" s="165"/>
      <c r="G1657" s="361"/>
      <c r="H1657" s="361"/>
      <c r="I1657" s="361"/>
      <c r="J1657" s="361"/>
      <c r="K1657" s="361"/>
      <c r="L1657" s="361"/>
      <c r="M1657" s="361"/>
      <c r="N1657" s="361"/>
    </row>
    <row r="1658" spans="1:14">
      <c r="A1658" s="360"/>
      <c r="B1658" s="165"/>
      <c r="C1658" s="165"/>
      <c r="D1658" s="165"/>
      <c r="E1658" s="165"/>
      <c r="F1658" s="165"/>
      <c r="G1658" s="361"/>
      <c r="H1658" s="361"/>
      <c r="I1658" s="361"/>
      <c r="J1658" s="361"/>
      <c r="K1658" s="361"/>
      <c r="L1658" s="361"/>
      <c r="M1658" s="361"/>
      <c r="N1658" s="361"/>
    </row>
    <row r="1659" spans="1:14">
      <c r="A1659" s="360"/>
      <c r="B1659" s="165"/>
      <c r="C1659" s="165"/>
      <c r="D1659" s="165"/>
      <c r="E1659" s="165"/>
      <c r="F1659" s="165"/>
      <c r="G1659" s="361"/>
      <c r="H1659" s="361"/>
      <c r="I1659" s="361"/>
      <c r="J1659" s="361"/>
      <c r="K1659" s="361"/>
      <c r="L1659" s="361"/>
      <c r="M1659" s="361"/>
      <c r="N1659" s="361"/>
    </row>
    <row r="1660" spans="1:14">
      <c r="A1660" s="360"/>
      <c r="B1660" s="165"/>
      <c r="C1660" s="165"/>
      <c r="D1660" s="165"/>
      <c r="E1660" s="165"/>
      <c r="F1660" s="165"/>
      <c r="G1660" s="361"/>
      <c r="H1660" s="361"/>
      <c r="I1660" s="361"/>
      <c r="J1660" s="361"/>
      <c r="K1660" s="361"/>
      <c r="L1660" s="361"/>
      <c r="M1660" s="361"/>
      <c r="N1660" s="361"/>
    </row>
    <row r="1661" spans="1:14">
      <c r="A1661" s="360"/>
      <c r="B1661" s="165"/>
      <c r="C1661" s="165"/>
      <c r="D1661" s="165"/>
      <c r="E1661" s="165"/>
      <c r="F1661" s="165"/>
      <c r="G1661" s="361"/>
      <c r="H1661" s="361"/>
      <c r="I1661" s="361"/>
      <c r="J1661" s="361"/>
      <c r="K1661" s="361"/>
      <c r="L1661" s="361"/>
      <c r="M1661" s="361"/>
      <c r="N1661" s="361"/>
    </row>
    <row r="1662" spans="1:14">
      <c r="A1662" s="360"/>
      <c r="B1662" s="165"/>
      <c r="C1662" s="165"/>
      <c r="D1662" s="165"/>
      <c r="E1662" s="165"/>
      <c r="F1662" s="165"/>
      <c r="G1662" s="361"/>
      <c r="H1662" s="361"/>
      <c r="I1662" s="361"/>
      <c r="J1662" s="361"/>
      <c r="K1662" s="361"/>
      <c r="L1662" s="361"/>
      <c r="M1662" s="361"/>
      <c r="N1662" s="361"/>
    </row>
    <row r="1663" spans="1:14">
      <c r="A1663" s="360"/>
      <c r="B1663" s="165"/>
      <c r="C1663" s="165"/>
      <c r="D1663" s="165"/>
      <c r="E1663" s="165"/>
      <c r="F1663" s="165"/>
      <c r="G1663" s="361"/>
      <c r="H1663" s="361"/>
      <c r="I1663" s="361"/>
      <c r="J1663" s="361"/>
      <c r="K1663" s="361"/>
      <c r="L1663" s="361"/>
      <c r="M1663" s="361"/>
      <c r="N1663" s="361"/>
    </row>
    <row r="1664" spans="1:14">
      <c r="A1664" s="360"/>
      <c r="B1664" s="165"/>
      <c r="C1664" s="165"/>
      <c r="D1664" s="165"/>
      <c r="E1664" s="165"/>
      <c r="F1664" s="165"/>
      <c r="G1664" s="361"/>
      <c r="H1664" s="361"/>
      <c r="I1664" s="361"/>
      <c r="J1664" s="361"/>
      <c r="K1664" s="361"/>
      <c r="L1664" s="361"/>
      <c r="M1664" s="361"/>
      <c r="N1664" s="361"/>
    </row>
    <row r="1665" spans="1:14">
      <c r="A1665" s="360"/>
      <c r="B1665" s="165"/>
      <c r="C1665" s="165"/>
      <c r="D1665" s="165"/>
      <c r="E1665" s="165"/>
      <c r="F1665" s="165"/>
      <c r="G1665" s="361"/>
      <c r="H1665" s="361"/>
      <c r="I1665" s="361"/>
      <c r="J1665" s="361"/>
      <c r="K1665" s="361"/>
      <c r="L1665" s="361"/>
      <c r="M1665" s="361"/>
      <c r="N1665" s="361"/>
    </row>
    <row r="1666" spans="1:14">
      <c r="A1666" s="360"/>
      <c r="B1666" s="165"/>
      <c r="C1666" s="165"/>
      <c r="D1666" s="165"/>
      <c r="E1666" s="165"/>
      <c r="F1666" s="165"/>
      <c r="G1666" s="361"/>
      <c r="H1666" s="361"/>
      <c r="I1666" s="361"/>
      <c r="J1666" s="361"/>
      <c r="K1666" s="361"/>
      <c r="L1666" s="361"/>
      <c r="M1666" s="361"/>
      <c r="N1666" s="361"/>
    </row>
    <row r="1667" spans="1:14">
      <c r="A1667" s="360"/>
      <c r="B1667" s="165"/>
      <c r="C1667" s="165"/>
      <c r="D1667" s="165"/>
      <c r="E1667" s="165"/>
      <c r="F1667" s="165"/>
      <c r="G1667" s="361"/>
      <c r="H1667" s="361"/>
      <c r="I1667" s="361"/>
      <c r="J1667" s="361"/>
      <c r="K1667" s="361"/>
      <c r="L1667" s="361"/>
      <c r="M1667" s="361"/>
      <c r="N1667" s="361"/>
    </row>
    <row r="1668" spans="1:14">
      <c r="A1668" s="360"/>
      <c r="B1668" s="165"/>
      <c r="C1668" s="165"/>
      <c r="D1668" s="165"/>
      <c r="E1668" s="165"/>
      <c r="F1668" s="165"/>
      <c r="G1668" s="361"/>
      <c r="H1668" s="361"/>
      <c r="I1668" s="361"/>
      <c r="J1668" s="361"/>
      <c r="K1668" s="361"/>
      <c r="L1668" s="361"/>
      <c r="M1668" s="361"/>
      <c r="N1668" s="361"/>
    </row>
    <row r="1669" spans="1:14">
      <c r="A1669" s="360"/>
      <c r="B1669" s="165"/>
      <c r="C1669" s="165"/>
      <c r="D1669" s="165"/>
      <c r="E1669" s="165"/>
      <c r="F1669" s="165"/>
      <c r="G1669" s="361"/>
      <c r="H1669" s="361"/>
      <c r="I1669" s="361"/>
      <c r="J1669" s="361"/>
      <c r="K1669" s="361"/>
      <c r="L1669" s="361"/>
      <c r="M1669" s="361"/>
      <c r="N1669" s="361"/>
    </row>
    <row r="1670" spans="1:14">
      <c r="A1670" s="360"/>
      <c r="B1670" s="165"/>
      <c r="C1670" s="165"/>
      <c r="D1670" s="165"/>
      <c r="E1670" s="165"/>
      <c r="F1670" s="165"/>
      <c r="G1670" s="361"/>
      <c r="H1670" s="361"/>
      <c r="I1670" s="361"/>
      <c r="J1670" s="361"/>
      <c r="K1670" s="361"/>
      <c r="L1670" s="361"/>
      <c r="M1670" s="361"/>
      <c r="N1670" s="361"/>
    </row>
    <row r="1671" spans="1:14">
      <c r="A1671" s="360"/>
      <c r="B1671" s="165"/>
      <c r="C1671" s="165"/>
      <c r="D1671" s="165"/>
      <c r="E1671" s="165"/>
      <c r="F1671" s="165"/>
      <c r="G1671" s="361"/>
      <c r="H1671" s="361"/>
      <c r="I1671" s="361"/>
      <c r="J1671" s="361"/>
      <c r="K1671" s="361"/>
      <c r="L1671" s="361"/>
      <c r="M1671" s="361"/>
      <c r="N1671" s="361"/>
    </row>
    <row r="1672" spans="1:14">
      <c r="A1672" s="360"/>
      <c r="B1672" s="165"/>
      <c r="C1672" s="165"/>
      <c r="D1672" s="165"/>
      <c r="E1672" s="165"/>
      <c r="F1672" s="165"/>
      <c r="G1672" s="361"/>
      <c r="H1672" s="361"/>
      <c r="I1672" s="361"/>
      <c r="J1672" s="361"/>
      <c r="K1672" s="361"/>
      <c r="L1672" s="361"/>
      <c r="M1672" s="361"/>
      <c r="N1672" s="361"/>
    </row>
    <row r="1673" spans="1:14">
      <c r="A1673" s="360"/>
      <c r="B1673" s="165"/>
      <c r="C1673" s="165"/>
      <c r="D1673" s="165"/>
      <c r="E1673" s="165"/>
      <c r="F1673" s="165"/>
      <c r="G1673" s="361"/>
      <c r="H1673" s="361"/>
      <c r="I1673" s="361"/>
      <c r="J1673" s="361"/>
      <c r="K1673" s="361"/>
      <c r="L1673" s="361"/>
      <c r="M1673" s="361"/>
      <c r="N1673" s="361"/>
    </row>
    <row r="1674" spans="1:14">
      <c r="A1674" s="360"/>
      <c r="B1674" s="165"/>
      <c r="C1674" s="165"/>
      <c r="D1674" s="165"/>
      <c r="E1674" s="165"/>
      <c r="F1674" s="165"/>
      <c r="G1674" s="361"/>
      <c r="H1674" s="361"/>
      <c r="I1674" s="361"/>
      <c r="J1674" s="361"/>
      <c r="K1674" s="361"/>
      <c r="L1674" s="361"/>
      <c r="M1674" s="361"/>
      <c r="N1674" s="361"/>
    </row>
    <row r="1675" spans="1:14">
      <c r="A1675" s="360"/>
      <c r="B1675" s="165"/>
      <c r="C1675" s="165"/>
      <c r="D1675" s="165"/>
      <c r="E1675" s="165"/>
      <c r="F1675" s="165"/>
      <c r="G1675" s="361"/>
      <c r="H1675" s="361"/>
      <c r="I1675" s="361"/>
      <c r="J1675" s="361"/>
      <c r="K1675" s="361"/>
      <c r="L1675" s="361"/>
      <c r="M1675" s="361"/>
      <c r="N1675" s="361"/>
    </row>
    <row r="1676" spans="1:14">
      <c r="A1676" s="360"/>
      <c r="B1676" s="165"/>
      <c r="C1676" s="165"/>
      <c r="D1676" s="165"/>
      <c r="E1676" s="165"/>
      <c r="F1676" s="165"/>
      <c r="G1676" s="361"/>
      <c r="H1676" s="361"/>
      <c r="I1676" s="361"/>
      <c r="J1676" s="361"/>
      <c r="K1676" s="361"/>
      <c r="L1676" s="361"/>
      <c r="M1676" s="361"/>
      <c r="N1676" s="361"/>
    </row>
    <row r="1677" spans="1:14">
      <c r="A1677" s="360"/>
      <c r="B1677" s="165"/>
      <c r="C1677" s="165"/>
      <c r="D1677" s="165"/>
      <c r="E1677" s="165"/>
      <c r="F1677" s="165"/>
      <c r="G1677" s="361"/>
      <c r="H1677" s="361"/>
      <c r="I1677" s="361"/>
      <c r="J1677" s="361"/>
      <c r="K1677" s="361"/>
      <c r="L1677" s="361"/>
      <c r="M1677" s="361"/>
      <c r="N1677" s="361"/>
    </row>
    <row r="1678" spans="1:14">
      <c r="A1678" s="360"/>
      <c r="B1678" s="165"/>
      <c r="C1678" s="165"/>
      <c r="D1678" s="165"/>
      <c r="E1678" s="165"/>
      <c r="F1678" s="165"/>
      <c r="G1678" s="361"/>
      <c r="H1678" s="361"/>
      <c r="I1678" s="361"/>
      <c r="J1678" s="361"/>
      <c r="K1678" s="361"/>
      <c r="L1678" s="361"/>
      <c r="M1678" s="361"/>
      <c r="N1678" s="361"/>
    </row>
    <row r="1679" spans="1:14">
      <c r="A1679" s="360"/>
      <c r="B1679" s="165"/>
      <c r="C1679" s="165"/>
      <c r="D1679" s="165"/>
      <c r="E1679" s="165"/>
      <c r="F1679" s="165"/>
      <c r="G1679" s="361"/>
      <c r="H1679" s="361"/>
      <c r="I1679" s="361"/>
      <c r="J1679" s="361"/>
      <c r="K1679" s="361"/>
      <c r="L1679" s="361"/>
      <c r="M1679" s="361"/>
      <c r="N1679" s="361"/>
    </row>
    <row r="1680" spans="1:14">
      <c r="A1680" s="360"/>
      <c r="B1680" s="165"/>
      <c r="C1680" s="165"/>
      <c r="D1680" s="165"/>
      <c r="E1680" s="165"/>
      <c r="F1680" s="165"/>
      <c r="G1680" s="361"/>
      <c r="H1680" s="361"/>
      <c r="I1680" s="361"/>
      <c r="J1680" s="361"/>
      <c r="K1680" s="361"/>
      <c r="L1680" s="361"/>
      <c r="M1680" s="361"/>
      <c r="N1680" s="361"/>
    </row>
    <row r="1681" spans="1:14">
      <c r="A1681" s="360"/>
      <c r="B1681" s="165"/>
      <c r="C1681" s="165"/>
      <c r="D1681" s="165"/>
      <c r="E1681" s="165"/>
      <c r="F1681" s="165"/>
      <c r="G1681" s="361"/>
      <c r="H1681" s="361"/>
      <c r="I1681" s="361"/>
      <c r="J1681" s="361"/>
      <c r="K1681" s="361"/>
      <c r="L1681" s="361"/>
      <c r="M1681" s="361"/>
      <c r="N1681" s="361"/>
    </row>
    <row r="1682" spans="1:14">
      <c r="A1682" s="360"/>
      <c r="B1682" s="165"/>
      <c r="C1682" s="165"/>
      <c r="D1682" s="165"/>
      <c r="E1682" s="165"/>
      <c r="F1682" s="165"/>
      <c r="G1682" s="361"/>
      <c r="H1682" s="361"/>
      <c r="I1682" s="361"/>
      <c r="J1682" s="361"/>
      <c r="K1682" s="361"/>
      <c r="L1682" s="361"/>
      <c r="M1682" s="361"/>
      <c r="N1682" s="361"/>
    </row>
    <row r="1683" spans="1:14">
      <c r="A1683" s="360"/>
      <c r="B1683" s="165"/>
      <c r="C1683" s="165"/>
      <c r="D1683" s="165"/>
      <c r="E1683" s="165"/>
      <c r="F1683" s="165"/>
      <c r="G1683" s="361"/>
      <c r="H1683" s="361"/>
      <c r="I1683" s="361"/>
      <c r="J1683" s="361"/>
      <c r="K1683" s="361"/>
      <c r="L1683" s="361"/>
      <c r="M1683" s="361"/>
      <c r="N1683" s="361"/>
    </row>
    <row r="1684" spans="1:14">
      <c r="A1684" s="360"/>
      <c r="B1684" s="165"/>
      <c r="C1684" s="165"/>
      <c r="D1684" s="165"/>
      <c r="E1684" s="165"/>
      <c r="F1684" s="165"/>
      <c r="G1684" s="361"/>
      <c r="H1684" s="361"/>
      <c r="I1684" s="361"/>
      <c r="J1684" s="361"/>
      <c r="K1684" s="361"/>
      <c r="L1684" s="361"/>
      <c r="M1684" s="361"/>
      <c r="N1684" s="361"/>
    </row>
    <row r="1685" spans="1:14">
      <c r="A1685" s="360"/>
      <c r="B1685" s="165"/>
      <c r="C1685" s="165"/>
      <c r="D1685" s="165"/>
      <c r="E1685" s="165"/>
      <c r="F1685" s="165"/>
      <c r="G1685" s="361"/>
      <c r="H1685" s="361"/>
      <c r="I1685" s="361"/>
      <c r="J1685" s="361"/>
      <c r="K1685" s="361"/>
      <c r="L1685" s="361"/>
      <c r="M1685" s="361"/>
      <c r="N1685" s="361"/>
    </row>
    <row r="1686" spans="1:14">
      <c r="A1686" s="360"/>
      <c r="B1686" s="165"/>
      <c r="C1686" s="165"/>
      <c r="D1686" s="165"/>
      <c r="E1686" s="165"/>
      <c r="F1686" s="165"/>
      <c r="G1686" s="361"/>
      <c r="H1686" s="361"/>
      <c r="I1686" s="361"/>
      <c r="J1686" s="361"/>
      <c r="K1686" s="361"/>
      <c r="L1686" s="361"/>
      <c r="M1686" s="361"/>
      <c r="N1686" s="361"/>
    </row>
    <row r="1687" spans="1:14">
      <c r="A1687" s="360"/>
      <c r="B1687" s="165"/>
      <c r="C1687" s="165"/>
      <c r="D1687" s="165"/>
      <c r="E1687" s="165"/>
      <c r="F1687" s="165"/>
      <c r="G1687" s="361"/>
      <c r="H1687" s="361"/>
      <c r="I1687" s="361"/>
      <c r="J1687" s="361"/>
      <c r="K1687" s="361"/>
      <c r="L1687" s="361"/>
      <c r="M1687" s="361"/>
      <c r="N1687" s="361"/>
    </row>
    <row r="1688" spans="1:14">
      <c r="A1688" s="360"/>
      <c r="B1688" s="165"/>
      <c r="C1688" s="165"/>
      <c r="D1688" s="165"/>
      <c r="E1688" s="165"/>
      <c r="F1688" s="165"/>
      <c r="G1688" s="361"/>
      <c r="H1688" s="361"/>
      <c r="I1688" s="361"/>
      <c r="J1688" s="361"/>
      <c r="K1688" s="361"/>
      <c r="L1688" s="361"/>
      <c r="M1688" s="361"/>
      <c r="N1688" s="361"/>
    </row>
    <row r="1689" spans="1:14">
      <c r="A1689" s="360"/>
      <c r="B1689" s="165"/>
      <c r="C1689" s="165"/>
      <c r="D1689" s="165"/>
      <c r="E1689" s="165"/>
      <c r="F1689" s="165"/>
      <c r="G1689" s="361"/>
      <c r="H1689" s="361"/>
      <c r="I1689" s="361"/>
      <c r="J1689" s="361"/>
      <c r="K1689" s="361"/>
      <c r="L1689" s="361"/>
      <c r="M1689" s="361"/>
      <c r="N1689" s="361"/>
    </row>
    <row r="1690" spans="1:14">
      <c r="A1690" s="360"/>
      <c r="B1690" s="165"/>
      <c r="C1690" s="165"/>
      <c r="D1690" s="165"/>
      <c r="E1690" s="165"/>
      <c r="F1690" s="165"/>
      <c r="G1690" s="361"/>
      <c r="H1690" s="361"/>
      <c r="I1690" s="361"/>
      <c r="J1690" s="361"/>
      <c r="K1690" s="361"/>
      <c r="L1690" s="361"/>
      <c r="M1690" s="361"/>
      <c r="N1690" s="361"/>
    </row>
    <row r="1691" spans="1:14">
      <c r="A1691" s="360"/>
      <c r="B1691" s="165"/>
      <c r="C1691" s="165"/>
      <c r="D1691" s="165"/>
      <c r="E1691" s="165"/>
      <c r="F1691" s="165"/>
      <c r="G1691" s="361"/>
      <c r="H1691" s="361"/>
      <c r="I1691" s="361"/>
      <c r="J1691" s="361"/>
      <c r="K1691" s="361"/>
      <c r="L1691" s="361"/>
      <c r="M1691" s="361"/>
      <c r="N1691" s="361"/>
    </row>
    <row r="1692" spans="1:14">
      <c r="A1692" s="360"/>
      <c r="B1692" s="165"/>
      <c r="C1692" s="165"/>
      <c r="D1692" s="165"/>
      <c r="E1692" s="165"/>
      <c r="F1692" s="165"/>
      <c r="G1692" s="361"/>
      <c r="H1692" s="361"/>
      <c r="I1692" s="361"/>
      <c r="J1692" s="361"/>
      <c r="K1692" s="361"/>
      <c r="L1692" s="361"/>
      <c r="M1692" s="361"/>
      <c r="N1692" s="361"/>
    </row>
    <row r="1693" spans="1:14">
      <c r="A1693" s="360"/>
      <c r="B1693" s="165"/>
      <c r="C1693" s="165"/>
      <c r="D1693" s="165"/>
      <c r="E1693" s="165"/>
      <c r="F1693" s="165"/>
      <c r="G1693" s="361"/>
      <c r="H1693" s="361"/>
      <c r="I1693" s="361"/>
      <c r="J1693" s="361"/>
      <c r="K1693" s="361"/>
      <c r="L1693" s="361"/>
      <c r="M1693" s="361"/>
      <c r="N1693" s="361"/>
    </row>
    <row r="1694" spans="1:14">
      <c r="A1694" s="360"/>
      <c r="B1694" s="165"/>
      <c r="C1694" s="165"/>
      <c r="D1694" s="165"/>
      <c r="E1694" s="165"/>
      <c r="F1694" s="165"/>
      <c r="G1694" s="361"/>
      <c r="H1694" s="361"/>
      <c r="I1694" s="361"/>
      <c r="J1694" s="361"/>
      <c r="K1694" s="361"/>
      <c r="L1694" s="361"/>
      <c r="M1694" s="361"/>
      <c r="N1694" s="361"/>
    </row>
    <row r="1695" spans="1:14">
      <c r="A1695" s="360"/>
      <c r="B1695" s="165"/>
      <c r="C1695" s="165"/>
      <c r="D1695" s="165"/>
      <c r="E1695" s="165"/>
      <c r="F1695" s="165"/>
      <c r="G1695" s="361"/>
      <c r="H1695" s="361"/>
      <c r="I1695" s="361"/>
      <c r="J1695" s="361"/>
      <c r="K1695" s="361"/>
      <c r="L1695" s="361"/>
      <c r="M1695" s="361"/>
      <c r="N1695" s="361"/>
    </row>
    <row r="1696" spans="1:14">
      <c r="A1696" s="360"/>
      <c r="B1696" s="165"/>
      <c r="C1696" s="165"/>
      <c r="D1696" s="165"/>
      <c r="E1696" s="165"/>
      <c r="F1696" s="165"/>
      <c r="G1696" s="361"/>
      <c r="H1696" s="361"/>
      <c r="I1696" s="361"/>
      <c r="J1696" s="361"/>
      <c r="K1696" s="361"/>
      <c r="L1696" s="361"/>
      <c r="M1696" s="361"/>
      <c r="N1696" s="361"/>
    </row>
    <row r="1697" spans="1:14">
      <c r="A1697" s="360"/>
      <c r="B1697" s="165"/>
      <c r="C1697" s="165"/>
      <c r="D1697" s="165"/>
      <c r="E1697" s="165"/>
      <c r="F1697" s="165"/>
      <c r="G1697" s="361"/>
      <c r="H1697" s="361"/>
      <c r="I1697" s="361"/>
      <c r="J1697" s="361"/>
      <c r="K1697" s="361"/>
      <c r="L1697" s="361"/>
      <c r="M1697" s="361"/>
      <c r="N1697" s="361"/>
    </row>
    <row r="1698" spans="1:14">
      <c r="A1698" s="360"/>
      <c r="B1698" s="165"/>
      <c r="C1698" s="165"/>
      <c r="D1698" s="165"/>
      <c r="E1698" s="165"/>
      <c r="F1698" s="165"/>
      <c r="G1698" s="361"/>
      <c r="H1698" s="361"/>
      <c r="I1698" s="361"/>
      <c r="J1698" s="361"/>
      <c r="K1698" s="361"/>
      <c r="L1698" s="361"/>
      <c r="M1698" s="361"/>
      <c r="N1698" s="361"/>
    </row>
    <row r="1699" spans="1:14">
      <c r="A1699" s="360"/>
      <c r="B1699" s="165"/>
      <c r="C1699" s="165"/>
      <c r="D1699" s="165"/>
      <c r="E1699" s="165"/>
      <c r="F1699" s="165"/>
      <c r="G1699" s="361"/>
      <c r="H1699" s="361"/>
      <c r="I1699" s="361"/>
      <c r="J1699" s="361"/>
      <c r="K1699" s="361"/>
      <c r="L1699" s="361"/>
      <c r="M1699" s="361"/>
      <c r="N1699" s="361"/>
    </row>
    <row r="1700" spans="1:14">
      <c r="A1700" s="360"/>
      <c r="B1700" s="165"/>
      <c r="C1700" s="165"/>
      <c r="D1700" s="165"/>
      <c r="E1700" s="165"/>
      <c r="F1700" s="165"/>
      <c r="G1700" s="361"/>
      <c r="H1700" s="361"/>
      <c r="I1700" s="361"/>
      <c r="J1700" s="361"/>
      <c r="K1700" s="361"/>
      <c r="L1700" s="361"/>
      <c r="M1700" s="361"/>
      <c r="N1700" s="361"/>
    </row>
    <row r="1701" spans="1:14">
      <c r="A1701" s="360"/>
      <c r="B1701" s="165"/>
      <c r="C1701" s="165"/>
      <c r="D1701" s="165"/>
      <c r="E1701" s="165"/>
      <c r="F1701" s="165"/>
      <c r="G1701" s="361"/>
      <c r="H1701" s="361"/>
      <c r="I1701" s="361"/>
      <c r="J1701" s="361"/>
      <c r="K1701" s="361"/>
      <c r="L1701" s="361"/>
      <c r="M1701" s="361"/>
      <c r="N1701" s="361"/>
    </row>
    <row r="1702" spans="1:14">
      <c r="A1702" s="360"/>
      <c r="B1702" s="165"/>
      <c r="C1702" s="165"/>
      <c r="D1702" s="165"/>
      <c r="E1702" s="165"/>
      <c r="F1702" s="165"/>
      <c r="G1702" s="361"/>
      <c r="H1702" s="361"/>
      <c r="I1702" s="361"/>
      <c r="J1702" s="361"/>
      <c r="K1702" s="361"/>
      <c r="L1702" s="361"/>
      <c r="M1702" s="361"/>
      <c r="N1702" s="361"/>
    </row>
    <row r="1703" spans="1:14">
      <c r="A1703" s="360"/>
      <c r="B1703" s="165"/>
      <c r="C1703" s="165"/>
      <c r="D1703" s="165"/>
      <c r="E1703" s="165"/>
      <c r="F1703" s="165"/>
      <c r="G1703" s="361"/>
      <c r="H1703" s="361"/>
      <c r="I1703" s="361"/>
      <c r="J1703" s="361"/>
      <c r="K1703" s="361"/>
      <c r="L1703" s="361"/>
      <c r="M1703" s="361"/>
      <c r="N1703" s="361"/>
    </row>
    <row r="1704" spans="1:14">
      <c r="A1704" s="360"/>
      <c r="B1704" s="165"/>
      <c r="C1704" s="165"/>
      <c r="D1704" s="165"/>
      <c r="E1704" s="165"/>
      <c r="F1704" s="165"/>
      <c r="G1704" s="361"/>
      <c r="H1704" s="361"/>
      <c r="I1704" s="361"/>
      <c r="J1704" s="361"/>
      <c r="K1704" s="361"/>
      <c r="L1704" s="361"/>
      <c r="M1704" s="361"/>
      <c r="N1704" s="361"/>
    </row>
    <row r="1705" spans="1:14">
      <c r="A1705" s="360"/>
      <c r="B1705" s="165"/>
      <c r="C1705" s="165"/>
      <c r="D1705" s="165"/>
      <c r="E1705" s="165"/>
      <c r="F1705" s="165"/>
      <c r="G1705" s="361"/>
      <c r="H1705" s="361"/>
      <c r="I1705" s="361"/>
      <c r="J1705" s="361"/>
      <c r="K1705" s="361"/>
      <c r="L1705" s="361"/>
      <c r="M1705" s="361"/>
      <c r="N1705" s="361"/>
    </row>
    <row r="1706" spans="1:14">
      <c r="A1706" s="360"/>
      <c r="B1706" s="165"/>
      <c r="C1706" s="165"/>
      <c r="D1706" s="165"/>
      <c r="E1706" s="165"/>
      <c r="F1706" s="165"/>
      <c r="G1706" s="361"/>
      <c r="H1706" s="361"/>
      <c r="I1706" s="361"/>
      <c r="J1706" s="361"/>
      <c r="K1706" s="361"/>
      <c r="L1706" s="361"/>
      <c r="M1706" s="361"/>
      <c r="N1706" s="361"/>
    </row>
    <row r="1707" spans="1:14">
      <c r="A1707" s="360"/>
      <c r="B1707" s="165"/>
      <c r="C1707" s="165"/>
      <c r="D1707" s="165"/>
      <c r="E1707" s="165"/>
      <c r="F1707" s="165"/>
      <c r="G1707" s="361"/>
      <c r="H1707" s="361"/>
      <c r="I1707" s="361"/>
      <c r="J1707" s="361"/>
      <c r="K1707" s="361"/>
      <c r="L1707" s="361"/>
      <c r="M1707" s="361"/>
      <c r="N1707" s="361"/>
    </row>
    <row r="1708" spans="1:14">
      <c r="A1708" s="360"/>
      <c r="B1708" s="165"/>
      <c r="C1708" s="165"/>
      <c r="D1708" s="165"/>
      <c r="E1708" s="165"/>
      <c r="F1708" s="165"/>
      <c r="G1708" s="361"/>
      <c r="H1708" s="361"/>
      <c r="I1708" s="361"/>
      <c r="J1708" s="361"/>
      <c r="K1708" s="361"/>
      <c r="L1708" s="361"/>
      <c r="M1708" s="361"/>
      <c r="N1708" s="361"/>
    </row>
    <row r="1709" spans="1:14">
      <c r="A1709" s="360"/>
      <c r="B1709" s="165"/>
      <c r="C1709" s="165"/>
      <c r="D1709" s="165"/>
      <c r="E1709" s="165"/>
      <c r="F1709" s="165"/>
      <c r="G1709" s="361"/>
      <c r="H1709" s="361"/>
      <c r="I1709" s="361"/>
      <c r="J1709" s="361"/>
      <c r="K1709" s="361"/>
      <c r="L1709" s="361"/>
      <c r="M1709" s="361"/>
      <c r="N1709" s="361"/>
    </row>
    <row r="1710" spans="1:14">
      <c r="A1710" s="360"/>
      <c r="B1710" s="165"/>
      <c r="C1710" s="165"/>
      <c r="D1710" s="165"/>
      <c r="E1710" s="165"/>
      <c r="F1710" s="165"/>
      <c r="G1710" s="361"/>
      <c r="H1710" s="361"/>
      <c r="I1710" s="361"/>
      <c r="J1710" s="361"/>
      <c r="K1710" s="361"/>
      <c r="L1710" s="361"/>
      <c r="M1710" s="361"/>
      <c r="N1710" s="361"/>
    </row>
    <row r="1711" spans="1:14">
      <c r="A1711" s="360"/>
      <c r="B1711" s="165"/>
      <c r="C1711" s="165"/>
      <c r="D1711" s="165"/>
      <c r="E1711" s="165"/>
      <c r="F1711" s="165"/>
      <c r="G1711" s="361"/>
      <c r="H1711" s="361"/>
      <c r="I1711" s="361"/>
      <c r="J1711" s="361"/>
      <c r="K1711" s="361"/>
      <c r="L1711" s="361"/>
      <c r="M1711" s="361"/>
      <c r="N1711" s="361"/>
    </row>
    <row r="1712" spans="1:14">
      <c r="A1712" s="360"/>
      <c r="B1712" s="165"/>
      <c r="C1712" s="165"/>
      <c r="D1712" s="165"/>
      <c r="E1712" s="165"/>
      <c r="F1712" s="165"/>
      <c r="G1712" s="361"/>
      <c r="H1712" s="361"/>
      <c r="I1712" s="361"/>
      <c r="J1712" s="361"/>
      <c r="K1712" s="361"/>
      <c r="L1712" s="361"/>
      <c r="M1712" s="361"/>
      <c r="N1712" s="361"/>
    </row>
    <row r="1713" spans="1:14">
      <c r="A1713" s="360"/>
      <c r="B1713" s="165"/>
      <c r="C1713" s="165"/>
      <c r="D1713" s="165"/>
      <c r="E1713" s="165"/>
      <c r="F1713" s="165"/>
      <c r="G1713" s="361"/>
      <c r="H1713" s="361"/>
      <c r="I1713" s="361"/>
      <c r="J1713" s="361"/>
      <c r="K1713" s="361"/>
      <c r="L1713" s="361"/>
      <c r="M1713" s="361"/>
      <c r="N1713" s="361"/>
    </row>
    <row r="1714" spans="1:14">
      <c r="A1714" s="360"/>
      <c r="B1714" s="165"/>
      <c r="C1714" s="165"/>
      <c r="D1714" s="165"/>
      <c r="E1714" s="165"/>
      <c r="F1714" s="165"/>
      <c r="G1714" s="361"/>
      <c r="H1714" s="361"/>
      <c r="I1714" s="361"/>
      <c r="J1714" s="361"/>
      <c r="K1714" s="361"/>
      <c r="L1714" s="361"/>
      <c r="M1714" s="361"/>
      <c r="N1714" s="361"/>
    </row>
    <row r="1715" spans="1:14">
      <c r="A1715" s="360"/>
      <c r="B1715" s="165"/>
      <c r="C1715" s="165"/>
      <c r="D1715" s="165"/>
      <c r="E1715" s="165"/>
      <c r="F1715" s="165"/>
      <c r="G1715" s="361"/>
      <c r="H1715" s="361"/>
      <c r="I1715" s="361"/>
      <c r="J1715" s="361"/>
      <c r="K1715" s="361"/>
      <c r="L1715" s="361"/>
      <c r="M1715" s="361"/>
      <c r="N1715" s="361"/>
    </row>
    <row r="1716" spans="1:14">
      <c r="A1716" s="360"/>
      <c r="B1716" s="165"/>
      <c r="C1716" s="165"/>
      <c r="D1716" s="165"/>
      <c r="E1716" s="165"/>
      <c r="F1716" s="165"/>
      <c r="G1716" s="361"/>
      <c r="H1716" s="361"/>
      <c r="I1716" s="361"/>
      <c r="J1716" s="361"/>
      <c r="K1716" s="361"/>
      <c r="L1716" s="361"/>
      <c r="M1716" s="361"/>
      <c r="N1716" s="361"/>
    </row>
    <row r="1717" spans="1:14">
      <c r="A1717" s="360"/>
      <c r="B1717" s="165"/>
      <c r="C1717" s="165"/>
      <c r="D1717" s="165"/>
      <c r="E1717" s="165"/>
      <c r="F1717" s="165"/>
      <c r="G1717" s="361"/>
      <c r="H1717" s="361"/>
      <c r="I1717" s="361"/>
      <c r="J1717" s="361"/>
      <c r="K1717" s="361"/>
      <c r="L1717" s="361"/>
      <c r="M1717" s="361"/>
      <c r="N1717" s="361"/>
    </row>
    <row r="1718" spans="1:14">
      <c r="A1718" s="360"/>
      <c r="B1718" s="165"/>
      <c r="C1718" s="165"/>
      <c r="D1718" s="165"/>
      <c r="E1718" s="165"/>
      <c r="F1718" s="165"/>
      <c r="G1718" s="361"/>
      <c r="H1718" s="361"/>
      <c r="I1718" s="361"/>
      <c r="J1718" s="361"/>
      <c r="K1718" s="361"/>
      <c r="L1718" s="361"/>
      <c r="M1718" s="361"/>
      <c r="N1718" s="361"/>
    </row>
    <row r="1719" spans="1:14">
      <c r="A1719" s="360"/>
      <c r="B1719" s="165"/>
      <c r="C1719" s="165"/>
      <c r="D1719" s="165"/>
      <c r="E1719" s="165"/>
      <c r="F1719" s="165"/>
      <c r="G1719" s="361"/>
      <c r="H1719" s="361"/>
      <c r="I1719" s="361"/>
      <c r="J1719" s="361"/>
      <c r="K1719" s="361"/>
      <c r="L1719" s="361"/>
      <c r="M1719" s="361"/>
      <c r="N1719" s="361"/>
    </row>
    <row r="1720" spans="1:14">
      <c r="A1720" s="360"/>
      <c r="B1720" s="165"/>
      <c r="C1720" s="165"/>
      <c r="D1720" s="165"/>
      <c r="E1720" s="165"/>
      <c r="F1720" s="165"/>
      <c r="G1720" s="361"/>
      <c r="H1720" s="361"/>
      <c r="I1720" s="361"/>
      <c r="J1720" s="361"/>
      <c r="K1720" s="361"/>
      <c r="L1720" s="361"/>
      <c r="M1720" s="361"/>
      <c r="N1720" s="361"/>
    </row>
    <row r="1721" spans="1:14">
      <c r="A1721" s="360"/>
      <c r="B1721" s="165"/>
      <c r="C1721" s="165"/>
      <c r="D1721" s="165"/>
      <c r="E1721" s="165"/>
      <c r="F1721" s="165"/>
      <c r="G1721" s="361"/>
      <c r="H1721" s="361"/>
      <c r="I1721" s="361"/>
      <c r="J1721" s="361"/>
      <c r="K1721" s="361"/>
      <c r="L1721" s="361"/>
      <c r="M1721" s="361"/>
      <c r="N1721" s="361"/>
    </row>
    <row r="1722" spans="1:14">
      <c r="A1722" s="360"/>
      <c r="B1722" s="165"/>
      <c r="C1722" s="165"/>
      <c r="D1722" s="165"/>
      <c r="E1722" s="165"/>
      <c r="F1722" s="165"/>
      <c r="G1722" s="361"/>
      <c r="H1722" s="361"/>
      <c r="I1722" s="361"/>
      <c r="J1722" s="361"/>
      <c r="K1722" s="361"/>
      <c r="L1722" s="361"/>
      <c r="M1722" s="361"/>
      <c r="N1722" s="361"/>
    </row>
    <row r="1723" spans="1:14">
      <c r="A1723" s="360"/>
      <c r="B1723" s="165"/>
      <c r="C1723" s="165"/>
      <c r="D1723" s="165"/>
      <c r="E1723" s="165"/>
      <c r="F1723" s="165"/>
      <c r="G1723" s="361"/>
      <c r="H1723" s="361"/>
      <c r="I1723" s="361"/>
      <c r="J1723" s="361"/>
      <c r="K1723" s="361"/>
      <c r="L1723" s="361"/>
      <c r="M1723" s="361"/>
      <c r="N1723" s="361"/>
    </row>
    <row r="1724" spans="1:14">
      <c r="A1724" s="360"/>
      <c r="B1724" s="165"/>
      <c r="C1724" s="165"/>
      <c r="D1724" s="165"/>
      <c r="E1724" s="165"/>
      <c r="F1724" s="165"/>
      <c r="G1724" s="361"/>
      <c r="H1724" s="361"/>
      <c r="I1724" s="361"/>
      <c r="J1724" s="361"/>
      <c r="K1724" s="361"/>
      <c r="L1724" s="361"/>
      <c r="M1724" s="361"/>
      <c r="N1724" s="361"/>
    </row>
    <row r="1725" spans="1:14">
      <c r="A1725" s="360"/>
      <c r="B1725" s="165"/>
      <c r="C1725" s="165"/>
      <c r="D1725" s="165"/>
      <c r="E1725" s="165"/>
      <c r="F1725" s="165"/>
      <c r="G1725" s="361"/>
      <c r="H1725" s="361"/>
      <c r="I1725" s="361"/>
      <c r="J1725" s="361"/>
      <c r="K1725" s="361"/>
      <c r="L1725" s="361"/>
      <c r="M1725" s="361"/>
      <c r="N1725" s="361"/>
    </row>
    <row r="1726" spans="1:14">
      <c r="A1726" s="360"/>
      <c r="B1726" s="165"/>
      <c r="C1726" s="165"/>
      <c r="D1726" s="165"/>
      <c r="E1726" s="165"/>
      <c r="F1726" s="165"/>
      <c r="G1726" s="361"/>
      <c r="H1726" s="361"/>
      <c r="I1726" s="361"/>
      <c r="J1726" s="361"/>
      <c r="K1726" s="361"/>
      <c r="L1726" s="361"/>
      <c r="M1726" s="361"/>
      <c r="N1726" s="361"/>
    </row>
    <row r="1727" spans="1:14">
      <c r="A1727" s="360"/>
      <c r="B1727" s="165"/>
      <c r="C1727" s="165"/>
      <c r="D1727" s="165"/>
      <c r="E1727" s="165"/>
      <c r="F1727" s="165"/>
      <c r="G1727" s="361"/>
      <c r="H1727" s="361"/>
      <c r="I1727" s="361"/>
      <c r="J1727" s="361"/>
      <c r="K1727" s="361"/>
      <c r="L1727" s="361"/>
      <c r="M1727" s="361"/>
      <c r="N1727" s="361"/>
    </row>
    <row r="1728" spans="1:14">
      <c r="A1728" s="360"/>
      <c r="B1728" s="165"/>
      <c r="C1728" s="165"/>
      <c r="D1728" s="165"/>
      <c r="E1728" s="165"/>
      <c r="F1728" s="165"/>
      <c r="G1728" s="361"/>
      <c r="H1728" s="361"/>
      <c r="I1728" s="361"/>
      <c r="J1728" s="361"/>
      <c r="K1728" s="361"/>
      <c r="L1728" s="361"/>
      <c r="M1728" s="361"/>
      <c r="N1728" s="361"/>
    </row>
    <row r="1729" spans="1:14">
      <c r="A1729" s="360"/>
      <c r="B1729" s="165"/>
      <c r="C1729" s="165"/>
      <c r="D1729" s="165"/>
      <c r="E1729" s="165"/>
      <c r="F1729" s="165"/>
      <c r="G1729" s="361"/>
      <c r="H1729" s="361"/>
      <c r="I1729" s="361"/>
      <c r="J1729" s="361"/>
      <c r="K1729" s="361"/>
      <c r="L1729" s="361"/>
      <c r="M1729" s="361"/>
      <c r="N1729" s="361"/>
    </row>
    <row r="1730" spans="1:14">
      <c r="A1730" s="360"/>
      <c r="B1730" s="165"/>
      <c r="C1730" s="165"/>
      <c r="D1730" s="165"/>
      <c r="E1730" s="165"/>
      <c r="F1730" s="165"/>
      <c r="G1730" s="361"/>
      <c r="H1730" s="361"/>
      <c r="I1730" s="361"/>
      <c r="J1730" s="361"/>
      <c r="K1730" s="361"/>
      <c r="L1730" s="361"/>
      <c r="M1730" s="361"/>
      <c r="N1730" s="361"/>
    </row>
    <row r="1731" spans="1:14">
      <c r="A1731" s="360"/>
      <c r="B1731" s="165"/>
      <c r="C1731" s="165"/>
      <c r="D1731" s="165"/>
      <c r="E1731" s="165"/>
      <c r="F1731" s="165"/>
      <c r="G1731" s="361"/>
      <c r="H1731" s="361"/>
      <c r="I1731" s="361"/>
      <c r="J1731" s="361"/>
      <c r="K1731" s="361"/>
      <c r="L1731" s="361"/>
      <c r="M1731" s="361"/>
      <c r="N1731" s="361"/>
    </row>
    <row r="1732" spans="1:14">
      <c r="A1732" s="360"/>
      <c r="B1732" s="165"/>
      <c r="C1732" s="165"/>
      <c r="D1732" s="165"/>
      <c r="E1732" s="165"/>
      <c r="F1732" s="165"/>
      <c r="G1732" s="361"/>
      <c r="H1732" s="361"/>
      <c r="I1732" s="361"/>
      <c r="J1732" s="361"/>
      <c r="K1732" s="361"/>
      <c r="L1732" s="361"/>
      <c r="M1732" s="361"/>
      <c r="N1732" s="361"/>
    </row>
    <row r="1733" spans="1:14">
      <c r="A1733" s="360"/>
      <c r="B1733" s="165"/>
      <c r="C1733" s="165"/>
      <c r="D1733" s="165"/>
      <c r="E1733" s="165"/>
      <c r="F1733" s="165"/>
      <c r="G1733" s="361"/>
      <c r="H1733" s="361"/>
      <c r="I1733" s="361"/>
      <c r="J1733" s="361"/>
      <c r="K1733" s="361"/>
      <c r="L1733" s="361"/>
      <c r="M1733" s="361"/>
      <c r="N1733" s="361"/>
    </row>
    <row r="1734" spans="1:14">
      <c r="A1734" s="360"/>
      <c r="B1734" s="165"/>
      <c r="C1734" s="165"/>
      <c r="D1734" s="165"/>
      <c r="E1734" s="165"/>
      <c r="F1734" s="165"/>
      <c r="G1734" s="361"/>
      <c r="H1734" s="361"/>
      <c r="I1734" s="361"/>
      <c r="J1734" s="361"/>
      <c r="K1734" s="361"/>
      <c r="L1734" s="361"/>
      <c r="M1734" s="361"/>
      <c r="N1734" s="361"/>
    </row>
    <row r="1735" spans="1:14">
      <c r="A1735" s="360"/>
      <c r="B1735" s="165"/>
      <c r="C1735" s="165"/>
      <c r="D1735" s="165"/>
      <c r="E1735" s="165"/>
      <c r="F1735" s="165"/>
      <c r="G1735" s="361"/>
      <c r="H1735" s="361"/>
      <c r="I1735" s="361"/>
      <c r="J1735" s="361"/>
      <c r="K1735" s="361"/>
      <c r="L1735" s="361"/>
      <c r="M1735" s="361"/>
      <c r="N1735" s="361"/>
    </row>
    <row r="1736" spans="1:14">
      <c r="A1736" s="360"/>
      <c r="B1736" s="165"/>
      <c r="C1736" s="165"/>
      <c r="D1736" s="165"/>
      <c r="E1736" s="165"/>
      <c r="F1736" s="165"/>
      <c r="G1736" s="361"/>
      <c r="H1736" s="361"/>
      <c r="I1736" s="361"/>
      <c r="J1736" s="361"/>
      <c r="K1736" s="361"/>
      <c r="L1736" s="361"/>
      <c r="M1736" s="361"/>
      <c r="N1736" s="361"/>
    </row>
    <row r="1737" spans="1:14">
      <c r="A1737" s="360"/>
      <c r="B1737" s="165"/>
      <c r="C1737" s="165"/>
      <c r="D1737" s="165"/>
      <c r="E1737" s="165"/>
      <c r="F1737" s="165"/>
      <c r="G1737" s="361"/>
      <c r="H1737" s="361"/>
      <c r="I1737" s="361"/>
      <c r="J1737" s="361"/>
      <c r="K1737" s="361"/>
      <c r="L1737" s="361"/>
      <c r="M1737" s="361"/>
      <c r="N1737" s="361"/>
    </row>
    <row r="1738" spans="1:14">
      <c r="A1738" s="360"/>
      <c r="B1738" s="165"/>
      <c r="C1738" s="165"/>
      <c r="D1738" s="165"/>
      <c r="E1738" s="165"/>
      <c r="F1738" s="165"/>
      <c r="G1738" s="361"/>
      <c r="H1738" s="361"/>
      <c r="I1738" s="361"/>
      <c r="J1738" s="361"/>
      <c r="K1738" s="361"/>
      <c r="L1738" s="361"/>
      <c r="M1738" s="361"/>
      <c r="N1738" s="361"/>
    </row>
    <row r="1739" spans="1:14">
      <c r="A1739" s="360"/>
      <c r="B1739" s="165"/>
      <c r="C1739" s="165"/>
      <c r="D1739" s="165"/>
      <c r="E1739" s="165"/>
      <c r="F1739" s="165"/>
      <c r="G1739" s="361"/>
      <c r="H1739" s="361"/>
      <c r="I1739" s="361"/>
      <c r="J1739" s="361"/>
      <c r="K1739" s="361"/>
      <c r="L1739" s="361"/>
      <c r="M1739" s="361"/>
      <c r="N1739" s="361"/>
    </row>
    <row r="1740" spans="1:14">
      <c r="A1740" s="360"/>
      <c r="B1740" s="165"/>
      <c r="C1740" s="165"/>
      <c r="D1740" s="165"/>
      <c r="E1740" s="165"/>
      <c r="F1740" s="165"/>
      <c r="G1740" s="361"/>
      <c r="H1740" s="361"/>
      <c r="I1740" s="361"/>
      <c r="J1740" s="361"/>
      <c r="K1740" s="361"/>
      <c r="L1740" s="361"/>
      <c r="M1740" s="361"/>
      <c r="N1740" s="361"/>
    </row>
    <row r="1741" spans="1:14">
      <c r="A1741" s="360"/>
      <c r="B1741" s="165"/>
      <c r="C1741" s="165"/>
      <c r="D1741" s="165"/>
      <c r="E1741" s="165"/>
      <c r="F1741" s="165"/>
      <c r="G1741" s="361"/>
      <c r="H1741" s="361"/>
      <c r="I1741" s="361"/>
      <c r="J1741" s="361"/>
      <c r="K1741" s="361"/>
      <c r="L1741" s="361"/>
      <c r="M1741" s="361"/>
      <c r="N1741" s="361"/>
    </row>
    <row r="1742" spans="1:14">
      <c r="A1742" s="360"/>
      <c r="B1742" s="165"/>
      <c r="C1742" s="165"/>
      <c r="D1742" s="165"/>
      <c r="E1742" s="165"/>
      <c r="F1742" s="165"/>
      <c r="G1742" s="361"/>
      <c r="H1742" s="361"/>
      <c r="I1742" s="361"/>
      <c r="J1742" s="361"/>
      <c r="K1742" s="361"/>
      <c r="L1742" s="361"/>
      <c r="M1742" s="361"/>
      <c r="N1742" s="361"/>
    </row>
    <row r="1743" spans="1:14">
      <c r="A1743" s="360"/>
      <c r="B1743" s="165"/>
      <c r="C1743" s="165"/>
      <c r="D1743" s="165"/>
      <c r="E1743" s="165"/>
      <c r="F1743" s="165"/>
      <c r="G1743" s="361"/>
      <c r="H1743" s="361"/>
      <c r="I1743" s="361"/>
      <c r="J1743" s="361"/>
      <c r="K1743" s="361"/>
      <c r="L1743" s="361"/>
      <c r="M1743" s="361"/>
      <c r="N1743" s="361"/>
    </row>
    <row r="1744" spans="1:14">
      <c r="A1744" s="360"/>
      <c r="B1744" s="165"/>
      <c r="C1744" s="165"/>
      <c r="D1744" s="165"/>
      <c r="E1744" s="165"/>
      <c r="F1744" s="165"/>
      <c r="G1744" s="361"/>
      <c r="H1744" s="361"/>
      <c r="I1744" s="361"/>
      <c r="J1744" s="361"/>
      <c r="K1744" s="361"/>
      <c r="L1744" s="361"/>
      <c r="M1744" s="361"/>
      <c r="N1744" s="361"/>
    </row>
    <row r="1745" spans="1:14">
      <c r="A1745" s="360"/>
      <c r="B1745" s="165"/>
      <c r="C1745" s="165"/>
      <c r="D1745" s="165"/>
      <c r="E1745" s="165"/>
      <c r="F1745" s="165"/>
      <c r="G1745" s="361"/>
      <c r="H1745" s="361"/>
      <c r="I1745" s="361"/>
      <c r="J1745" s="361"/>
      <c r="K1745" s="361"/>
      <c r="L1745" s="361"/>
      <c r="M1745" s="361"/>
      <c r="N1745" s="361"/>
    </row>
    <row r="1746" spans="1:14">
      <c r="A1746" s="360"/>
      <c r="B1746" s="165"/>
      <c r="C1746" s="165"/>
      <c r="D1746" s="165"/>
      <c r="E1746" s="165"/>
      <c r="F1746" s="165"/>
      <c r="G1746" s="361"/>
      <c r="H1746" s="361"/>
      <c r="I1746" s="361"/>
      <c r="J1746" s="361"/>
      <c r="K1746" s="361"/>
      <c r="L1746" s="361"/>
      <c r="M1746" s="361"/>
      <c r="N1746" s="361"/>
    </row>
    <row r="1747" spans="1:14">
      <c r="A1747" s="360"/>
      <c r="B1747" s="165"/>
      <c r="C1747" s="165"/>
      <c r="D1747" s="165"/>
      <c r="E1747" s="165"/>
      <c r="F1747" s="165"/>
      <c r="G1747" s="361"/>
      <c r="H1747" s="361"/>
      <c r="I1747" s="361"/>
      <c r="J1747" s="361"/>
      <c r="K1747" s="361"/>
      <c r="L1747" s="361"/>
      <c r="M1747" s="361"/>
      <c r="N1747" s="361"/>
    </row>
    <row r="1748" spans="1:14">
      <c r="A1748" s="360"/>
      <c r="B1748" s="165"/>
      <c r="C1748" s="165"/>
      <c r="D1748" s="165"/>
      <c r="E1748" s="165"/>
      <c r="F1748" s="165"/>
      <c r="G1748" s="361"/>
      <c r="H1748" s="361"/>
      <c r="I1748" s="361"/>
      <c r="J1748" s="361"/>
      <c r="K1748" s="361"/>
      <c r="L1748" s="361"/>
      <c r="M1748" s="361"/>
      <c r="N1748" s="361"/>
    </row>
    <row r="1749" spans="1:14">
      <c r="A1749" s="360"/>
      <c r="B1749" s="165"/>
      <c r="C1749" s="165"/>
      <c r="D1749" s="165"/>
      <c r="E1749" s="165"/>
      <c r="F1749" s="165"/>
      <c r="G1749" s="361"/>
      <c r="H1749" s="361"/>
      <c r="I1749" s="361"/>
      <c r="J1749" s="361"/>
      <c r="K1749" s="361"/>
      <c r="L1749" s="361"/>
      <c r="M1749" s="361"/>
      <c r="N1749" s="361"/>
    </row>
    <row r="1750" spans="1:14">
      <c r="A1750" s="360"/>
      <c r="B1750" s="165"/>
      <c r="C1750" s="165"/>
      <c r="D1750" s="165"/>
      <c r="E1750" s="165"/>
      <c r="F1750" s="165"/>
      <c r="G1750" s="361"/>
      <c r="H1750" s="361"/>
      <c r="I1750" s="361"/>
      <c r="J1750" s="361"/>
      <c r="K1750" s="361"/>
      <c r="L1750" s="361"/>
      <c r="M1750" s="361"/>
      <c r="N1750" s="361"/>
    </row>
    <row r="1751" spans="1:14">
      <c r="A1751" s="360"/>
      <c r="B1751" s="165"/>
      <c r="C1751" s="165"/>
      <c r="D1751" s="165"/>
      <c r="E1751" s="165"/>
      <c r="F1751" s="165"/>
      <c r="G1751" s="361"/>
      <c r="H1751" s="361"/>
      <c r="I1751" s="361"/>
      <c r="J1751" s="361"/>
      <c r="K1751" s="361"/>
      <c r="L1751" s="361"/>
      <c r="M1751" s="361"/>
      <c r="N1751" s="361"/>
    </row>
    <row r="1752" spans="1:14">
      <c r="A1752" s="360"/>
      <c r="B1752" s="165"/>
      <c r="C1752" s="165"/>
      <c r="D1752" s="165"/>
      <c r="E1752" s="165"/>
      <c r="F1752" s="165"/>
      <c r="G1752" s="361"/>
      <c r="H1752" s="361"/>
      <c r="I1752" s="361"/>
      <c r="J1752" s="361"/>
      <c r="K1752" s="361"/>
      <c r="L1752" s="361"/>
      <c r="M1752" s="361"/>
      <c r="N1752" s="361"/>
    </row>
    <row r="1753" spans="1:14">
      <c r="A1753" s="360"/>
      <c r="B1753" s="165"/>
      <c r="C1753" s="165"/>
      <c r="D1753" s="165"/>
      <c r="E1753" s="165"/>
      <c r="F1753" s="165"/>
      <c r="G1753" s="361"/>
      <c r="H1753" s="361"/>
      <c r="I1753" s="361"/>
      <c r="J1753" s="361"/>
      <c r="K1753" s="361"/>
      <c r="L1753" s="361"/>
      <c r="M1753" s="361"/>
      <c r="N1753" s="361"/>
    </row>
    <row r="1754" spans="1:14">
      <c r="A1754" s="360"/>
      <c r="B1754" s="165"/>
      <c r="C1754" s="165"/>
      <c r="D1754" s="165"/>
      <c r="E1754" s="165"/>
      <c r="F1754" s="165"/>
      <c r="G1754" s="361"/>
      <c r="H1754" s="361"/>
      <c r="I1754" s="361"/>
      <c r="J1754" s="361"/>
      <c r="K1754" s="361"/>
      <c r="L1754" s="361"/>
      <c r="M1754" s="361"/>
      <c r="N1754" s="361"/>
    </row>
    <row r="1755" spans="1:14">
      <c r="A1755" s="360"/>
      <c r="B1755" s="165"/>
      <c r="C1755" s="165"/>
      <c r="D1755" s="165"/>
      <c r="E1755" s="165"/>
      <c r="F1755" s="165"/>
      <c r="G1755" s="361"/>
      <c r="H1755" s="361"/>
      <c r="I1755" s="361"/>
      <c r="J1755" s="361"/>
      <c r="K1755" s="361"/>
      <c r="L1755" s="361"/>
      <c r="M1755" s="361"/>
      <c r="N1755" s="361"/>
    </row>
    <row r="1756" spans="1:14">
      <c r="A1756" s="360"/>
      <c r="B1756" s="165"/>
      <c r="C1756" s="165"/>
      <c r="D1756" s="165"/>
      <c r="E1756" s="165"/>
      <c r="F1756" s="165"/>
      <c r="G1756" s="361"/>
      <c r="H1756" s="361"/>
      <c r="I1756" s="361"/>
      <c r="J1756" s="361"/>
      <c r="K1756" s="361"/>
      <c r="L1756" s="361"/>
      <c r="M1756" s="361"/>
      <c r="N1756" s="361"/>
    </row>
    <row r="1757" spans="1:14">
      <c r="A1757" s="360"/>
      <c r="B1757" s="165"/>
      <c r="C1757" s="165"/>
      <c r="D1757" s="165"/>
      <c r="E1757" s="165"/>
      <c r="F1757" s="165"/>
      <c r="G1757" s="361"/>
      <c r="H1757" s="361"/>
      <c r="I1757" s="361"/>
      <c r="J1757" s="361"/>
      <c r="K1757" s="361"/>
      <c r="L1757" s="361"/>
      <c r="M1757" s="361"/>
      <c r="N1757" s="361"/>
    </row>
    <row r="1758" spans="1:14">
      <c r="A1758" s="360"/>
      <c r="B1758" s="165"/>
      <c r="C1758" s="165"/>
      <c r="D1758" s="165"/>
      <c r="E1758" s="165"/>
      <c r="F1758" s="165"/>
      <c r="G1758" s="361"/>
      <c r="H1758" s="361"/>
      <c r="I1758" s="361"/>
      <c r="J1758" s="361"/>
      <c r="K1758" s="361"/>
      <c r="L1758" s="361"/>
      <c r="M1758" s="361"/>
      <c r="N1758" s="361"/>
    </row>
    <row r="1759" spans="1:14">
      <c r="A1759" s="360"/>
      <c r="B1759" s="165"/>
      <c r="C1759" s="165"/>
      <c r="D1759" s="165"/>
      <c r="E1759" s="165"/>
      <c r="F1759" s="165"/>
      <c r="G1759" s="361"/>
      <c r="H1759" s="361"/>
      <c r="I1759" s="361"/>
      <c r="J1759" s="361"/>
      <c r="K1759" s="361"/>
      <c r="L1759" s="361"/>
      <c r="M1759" s="361"/>
      <c r="N1759" s="361"/>
    </row>
    <row r="1760" spans="1:14">
      <c r="A1760" s="360"/>
      <c r="B1760" s="165"/>
      <c r="C1760" s="165"/>
      <c r="D1760" s="165"/>
      <c r="E1760" s="165"/>
      <c r="F1760" s="165"/>
      <c r="G1760" s="361"/>
      <c r="H1760" s="361"/>
      <c r="I1760" s="361"/>
      <c r="J1760" s="361"/>
      <c r="K1760" s="361"/>
      <c r="L1760" s="361"/>
      <c r="M1760" s="361"/>
      <c r="N1760" s="361"/>
    </row>
    <row r="1761" spans="1:14">
      <c r="A1761" s="360"/>
      <c r="B1761" s="165"/>
      <c r="C1761" s="165"/>
      <c r="D1761" s="165"/>
      <c r="E1761" s="165"/>
      <c r="F1761" s="165"/>
      <c r="G1761" s="361"/>
      <c r="H1761" s="361"/>
      <c r="I1761" s="361"/>
      <c r="J1761" s="361"/>
      <c r="K1761" s="361"/>
      <c r="L1761" s="361"/>
      <c r="M1761" s="361"/>
      <c r="N1761" s="361"/>
    </row>
    <row r="1762" spans="1:14">
      <c r="A1762" s="360"/>
      <c r="B1762" s="165"/>
      <c r="C1762" s="165"/>
      <c r="D1762" s="165"/>
      <c r="E1762" s="165"/>
      <c r="F1762" s="165"/>
      <c r="G1762" s="361"/>
      <c r="H1762" s="361"/>
      <c r="I1762" s="361"/>
      <c r="J1762" s="361"/>
      <c r="K1762" s="361"/>
      <c r="L1762" s="361"/>
      <c r="M1762" s="361"/>
      <c r="N1762" s="361"/>
    </row>
    <row r="1763" spans="1:14">
      <c r="A1763" s="360"/>
      <c r="B1763" s="165"/>
      <c r="C1763" s="165"/>
      <c r="D1763" s="165"/>
      <c r="E1763" s="165"/>
      <c r="F1763" s="165"/>
      <c r="G1763" s="361"/>
      <c r="H1763" s="361"/>
      <c r="I1763" s="361"/>
      <c r="J1763" s="361"/>
      <c r="K1763" s="361"/>
      <c r="L1763" s="361"/>
      <c r="M1763" s="361"/>
      <c r="N1763" s="361"/>
    </row>
    <row r="1764" spans="1:14">
      <c r="A1764" s="360"/>
      <c r="B1764" s="165"/>
      <c r="C1764" s="165"/>
      <c r="D1764" s="165"/>
      <c r="E1764" s="165"/>
      <c r="F1764" s="165"/>
      <c r="G1764" s="361"/>
      <c r="H1764" s="361"/>
      <c r="I1764" s="361"/>
      <c r="J1764" s="361"/>
      <c r="K1764" s="361"/>
      <c r="L1764" s="361"/>
      <c r="M1764" s="361"/>
      <c r="N1764" s="361"/>
    </row>
    <row r="1765" spans="1:14">
      <c r="A1765" s="360"/>
      <c r="B1765" s="165"/>
      <c r="C1765" s="165"/>
      <c r="D1765" s="165"/>
      <c r="E1765" s="165"/>
      <c r="F1765" s="165"/>
      <c r="G1765" s="361"/>
      <c r="H1765" s="361"/>
      <c r="I1765" s="361"/>
      <c r="J1765" s="361"/>
      <c r="K1765" s="361"/>
      <c r="L1765" s="361"/>
      <c r="M1765" s="361"/>
      <c r="N1765" s="361"/>
    </row>
    <row r="1766" spans="1:14">
      <c r="A1766" s="360"/>
      <c r="B1766" s="165"/>
      <c r="C1766" s="165"/>
      <c r="D1766" s="165"/>
      <c r="E1766" s="165"/>
      <c r="F1766" s="165"/>
      <c r="G1766" s="361"/>
      <c r="H1766" s="361"/>
      <c r="I1766" s="361"/>
      <c r="J1766" s="361"/>
      <c r="K1766" s="361"/>
      <c r="L1766" s="361"/>
      <c r="M1766" s="361"/>
      <c r="N1766" s="361"/>
    </row>
    <row r="1767" spans="1:14">
      <c r="A1767" s="360"/>
      <c r="B1767" s="165"/>
      <c r="C1767" s="165"/>
      <c r="D1767" s="165"/>
      <c r="E1767" s="165"/>
      <c r="F1767" s="165"/>
      <c r="G1767" s="361"/>
      <c r="H1767" s="361"/>
      <c r="I1767" s="361"/>
      <c r="J1767" s="361"/>
      <c r="K1767" s="361"/>
      <c r="L1767" s="361"/>
      <c r="M1767" s="361"/>
      <c r="N1767" s="361"/>
    </row>
    <row r="1768" spans="1:14">
      <c r="A1768" s="360"/>
      <c r="B1768" s="165"/>
      <c r="C1768" s="165"/>
      <c r="D1768" s="165"/>
      <c r="E1768" s="165"/>
      <c r="F1768" s="165"/>
      <c r="G1768" s="361"/>
      <c r="H1768" s="361"/>
      <c r="I1768" s="361"/>
      <c r="J1768" s="361"/>
      <c r="K1768" s="361"/>
      <c r="L1768" s="361"/>
      <c r="M1768" s="361"/>
      <c r="N1768" s="361"/>
    </row>
    <row r="1769" spans="1:14">
      <c r="A1769" s="360"/>
      <c r="B1769" s="165"/>
      <c r="C1769" s="165"/>
      <c r="D1769" s="165"/>
      <c r="E1769" s="165"/>
      <c r="F1769" s="165"/>
      <c r="G1769" s="361"/>
      <c r="H1769" s="361"/>
      <c r="I1769" s="361"/>
      <c r="J1769" s="361"/>
      <c r="K1769" s="361"/>
      <c r="L1769" s="361"/>
      <c r="M1769" s="361"/>
      <c r="N1769" s="361"/>
    </row>
    <row r="1770" spans="1:14">
      <c r="A1770" s="360"/>
      <c r="B1770" s="165"/>
      <c r="C1770" s="165"/>
      <c r="D1770" s="165"/>
      <c r="E1770" s="165"/>
      <c r="F1770" s="165"/>
      <c r="G1770" s="361"/>
      <c r="H1770" s="361"/>
      <c r="I1770" s="361"/>
      <c r="J1770" s="361"/>
      <c r="K1770" s="361"/>
      <c r="L1770" s="361"/>
      <c r="M1770" s="361"/>
      <c r="N1770" s="361"/>
    </row>
    <row r="1771" spans="1:14">
      <c r="A1771" s="360"/>
      <c r="B1771" s="165"/>
      <c r="C1771" s="165"/>
      <c r="D1771" s="165"/>
      <c r="E1771" s="165"/>
      <c r="F1771" s="165"/>
      <c r="G1771" s="361"/>
      <c r="H1771" s="361"/>
      <c r="I1771" s="361"/>
      <c r="J1771" s="361"/>
      <c r="K1771" s="361"/>
      <c r="L1771" s="361"/>
      <c r="M1771" s="361"/>
      <c r="N1771" s="361"/>
    </row>
    <row r="1772" spans="1:14">
      <c r="A1772" s="360"/>
      <c r="B1772" s="165"/>
      <c r="C1772" s="165"/>
      <c r="D1772" s="165"/>
      <c r="E1772" s="165"/>
      <c r="F1772" s="165"/>
      <c r="G1772" s="361"/>
      <c r="H1772" s="361"/>
      <c r="I1772" s="361"/>
      <c r="J1772" s="361"/>
      <c r="K1772" s="361"/>
      <c r="L1772" s="361"/>
      <c r="M1772" s="361"/>
      <c r="N1772" s="361"/>
    </row>
    <row r="1773" spans="1:14">
      <c r="A1773" s="360"/>
      <c r="B1773" s="165"/>
      <c r="C1773" s="165"/>
      <c r="D1773" s="165"/>
      <c r="E1773" s="165"/>
      <c r="F1773" s="165"/>
      <c r="G1773" s="361"/>
      <c r="H1773" s="361"/>
      <c r="I1773" s="361"/>
      <c r="J1773" s="361"/>
      <c r="K1773" s="361"/>
      <c r="L1773" s="361"/>
      <c r="M1773" s="361"/>
      <c r="N1773" s="361"/>
    </row>
    <row r="1774" spans="1:14">
      <c r="A1774" s="360"/>
      <c r="B1774" s="165"/>
      <c r="C1774" s="165"/>
      <c r="D1774" s="165"/>
      <c r="E1774" s="165"/>
      <c r="F1774" s="165"/>
      <c r="G1774" s="361"/>
      <c r="H1774" s="361"/>
      <c r="I1774" s="361"/>
      <c r="J1774" s="361"/>
      <c r="K1774" s="361"/>
      <c r="L1774" s="361"/>
      <c r="M1774" s="361"/>
      <c r="N1774" s="361"/>
    </row>
    <row r="1775" spans="1:14">
      <c r="A1775" s="360"/>
      <c r="B1775" s="165"/>
      <c r="C1775" s="165"/>
      <c r="D1775" s="165"/>
      <c r="E1775" s="165"/>
      <c r="F1775" s="165"/>
      <c r="G1775" s="361"/>
      <c r="H1775" s="361"/>
      <c r="I1775" s="361"/>
      <c r="J1775" s="361"/>
      <c r="K1775" s="361"/>
      <c r="L1775" s="361"/>
      <c r="M1775" s="361"/>
      <c r="N1775" s="361"/>
    </row>
    <row r="1776" spans="1:14">
      <c r="A1776" s="360"/>
      <c r="B1776" s="165"/>
      <c r="C1776" s="165"/>
      <c r="D1776" s="165"/>
      <c r="E1776" s="165"/>
      <c r="F1776" s="165"/>
      <c r="G1776" s="361"/>
      <c r="H1776" s="361"/>
      <c r="I1776" s="361"/>
      <c r="J1776" s="361"/>
      <c r="K1776" s="361"/>
      <c r="L1776" s="361"/>
      <c r="M1776" s="361"/>
      <c r="N1776" s="361"/>
    </row>
    <row r="1777" spans="1:14">
      <c r="A1777" s="360"/>
      <c r="B1777" s="165"/>
      <c r="C1777" s="165"/>
      <c r="D1777" s="165"/>
      <c r="E1777" s="165"/>
      <c r="F1777" s="165"/>
      <c r="G1777" s="361"/>
      <c r="H1777" s="361"/>
      <c r="I1777" s="361"/>
      <c r="J1777" s="361"/>
      <c r="K1777" s="361"/>
      <c r="L1777" s="361"/>
      <c r="M1777" s="361"/>
      <c r="N1777" s="361"/>
    </row>
    <row r="1778" spans="1:14">
      <c r="A1778" s="360"/>
      <c r="B1778" s="165"/>
      <c r="C1778" s="165"/>
      <c r="D1778" s="165"/>
      <c r="E1778" s="165"/>
      <c r="F1778" s="165"/>
      <c r="G1778" s="361"/>
      <c r="H1778" s="361"/>
      <c r="I1778" s="361"/>
      <c r="J1778" s="361"/>
      <c r="K1778" s="361"/>
      <c r="L1778" s="361"/>
      <c r="M1778" s="361"/>
      <c r="N1778" s="361"/>
    </row>
    <row r="1779" spans="1:14">
      <c r="A1779" s="360"/>
      <c r="B1779" s="165"/>
      <c r="C1779" s="165"/>
      <c r="D1779" s="165"/>
      <c r="E1779" s="165"/>
      <c r="F1779" s="165"/>
      <c r="G1779" s="361"/>
      <c r="H1779" s="361"/>
      <c r="I1779" s="361"/>
      <c r="J1779" s="361"/>
      <c r="K1779" s="361"/>
      <c r="L1779" s="361"/>
      <c r="M1779" s="361"/>
      <c r="N1779" s="361"/>
    </row>
    <row r="1780" spans="1:14">
      <c r="A1780" s="360"/>
      <c r="B1780" s="165"/>
      <c r="C1780" s="165"/>
      <c r="D1780" s="165"/>
      <c r="E1780" s="165"/>
      <c r="F1780" s="165"/>
      <c r="G1780" s="361"/>
      <c r="H1780" s="361"/>
      <c r="I1780" s="361"/>
      <c r="J1780" s="361"/>
      <c r="K1780" s="361"/>
      <c r="L1780" s="361"/>
      <c r="M1780" s="361"/>
      <c r="N1780" s="361"/>
    </row>
    <row r="1781" spans="1:14">
      <c r="A1781" s="360"/>
      <c r="B1781" s="165"/>
      <c r="C1781" s="165"/>
      <c r="D1781" s="165"/>
      <c r="E1781" s="165"/>
      <c r="F1781" s="165"/>
      <c r="G1781" s="361"/>
      <c r="H1781" s="361"/>
      <c r="I1781" s="361"/>
      <c r="J1781" s="361"/>
      <c r="K1781" s="361"/>
      <c r="L1781" s="361"/>
      <c r="M1781" s="361"/>
      <c r="N1781" s="361"/>
    </row>
    <row r="1782" spans="1:14">
      <c r="A1782" s="360"/>
      <c r="B1782" s="165"/>
      <c r="C1782" s="165"/>
      <c r="D1782" s="165"/>
      <c r="E1782" s="165"/>
      <c r="F1782" s="165"/>
      <c r="G1782" s="361"/>
      <c r="H1782" s="361"/>
      <c r="I1782" s="361"/>
      <c r="J1782" s="361"/>
      <c r="K1782" s="361"/>
      <c r="L1782" s="361"/>
      <c r="M1782" s="361"/>
      <c r="N1782" s="361"/>
    </row>
    <row r="1783" spans="1:14">
      <c r="A1783" s="360"/>
      <c r="B1783" s="165"/>
      <c r="C1783" s="165"/>
      <c r="D1783" s="165"/>
      <c r="E1783" s="165"/>
      <c r="F1783" s="165"/>
      <c r="G1783" s="361"/>
      <c r="H1783" s="361"/>
      <c r="I1783" s="361"/>
      <c r="J1783" s="361"/>
      <c r="K1783" s="361"/>
      <c r="L1783" s="361"/>
      <c r="M1783" s="361"/>
      <c r="N1783" s="361"/>
    </row>
    <row r="1784" spans="1:14">
      <c r="A1784" s="360"/>
      <c r="B1784" s="165"/>
      <c r="C1784" s="165"/>
      <c r="D1784" s="165"/>
      <c r="E1784" s="165"/>
      <c r="F1784" s="165"/>
      <c r="G1784" s="361"/>
      <c r="H1784" s="361"/>
      <c r="I1784" s="361"/>
      <c r="J1784" s="361"/>
      <c r="K1784" s="361"/>
      <c r="L1784" s="361"/>
      <c r="M1784" s="361"/>
      <c r="N1784" s="361"/>
    </row>
    <row r="1785" spans="1:14">
      <c r="A1785" s="360"/>
      <c r="B1785" s="165"/>
      <c r="C1785" s="165"/>
      <c r="D1785" s="165"/>
      <c r="E1785" s="165"/>
      <c r="F1785" s="165"/>
      <c r="G1785" s="361"/>
      <c r="H1785" s="361"/>
      <c r="I1785" s="361"/>
      <c r="J1785" s="361"/>
      <c r="K1785" s="361"/>
      <c r="L1785" s="361"/>
      <c r="M1785" s="361"/>
      <c r="N1785" s="361"/>
    </row>
    <row r="1786" spans="1:14">
      <c r="A1786" s="360"/>
      <c r="B1786" s="165"/>
      <c r="C1786" s="165"/>
      <c r="D1786" s="165"/>
      <c r="E1786" s="165"/>
      <c r="F1786" s="165"/>
      <c r="G1786" s="361"/>
      <c r="H1786" s="361"/>
      <c r="I1786" s="361"/>
      <c r="J1786" s="361"/>
      <c r="K1786" s="361"/>
      <c r="L1786" s="361"/>
      <c r="M1786" s="361"/>
      <c r="N1786" s="361"/>
    </row>
    <row r="1787" spans="1:14">
      <c r="A1787" s="360"/>
      <c r="B1787" s="165"/>
      <c r="C1787" s="165"/>
      <c r="D1787" s="165"/>
      <c r="E1787" s="165"/>
      <c r="F1787" s="165"/>
      <c r="G1787" s="361"/>
      <c r="H1787" s="361"/>
      <c r="I1787" s="361"/>
      <c r="J1787" s="361"/>
      <c r="K1787" s="361"/>
      <c r="L1787" s="361"/>
      <c r="M1787" s="361"/>
      <c r="N1787" s="361"/>
    </row>
    <row r="1788" spans="1:14">
      <c r="A1788" s="360"/>
      <c r="B1788" s="165"/>
      <c r="C1788" s="165"/>
      <c r="D1788" s="165"/>
      <c r="E1788" s="165"/>
      <c r="F1788" s="165"/>
      <c r="G1788" s="361"/>
      <c r="H1788" s="361"/>
      <c r="I1788" s="361"/>
      <c r="J1788" s="361"/>
      <c r="K1788" s="361"/>
      <c r="L1788" s="361"/>
      <c r="M1788" s="361"/>
      <c r="N1788" s="361"/>
    </row>
    <row r="1789" spans="1:14">
      <c r="A1789" s="360"/>
      <c r="B1789" s="165"/>
      <c r="C1789" s="165"/>
      <c r="D1789" s="165"/>
      <c r="E1789" s="165"/>
      <c r="F1789" s="165"/>
      <c r="G1789" s="361"/>
      <c r="H1789" s="361"/>
      <c r="I1789" s="361"/>
      <c r="J1789" s="361"/>
      <c r="K1789" s="361"/>
      <c r="L1789" s="361"/>
      <c r="M1789" s="361"/>
      <c r="N1789" s="361"/>
    </row>
    <row r="1790" spans="1:14">
      <c r="A1790" s="360"/>
      <c r="B1790" s="165"/>
      <c r="C1790" s="165"/>
      <c r="D1790" s="165"/>
      <c r="E1790" s="165"/>
      <c r="F1790" s="165"/>
      <c r="G1790" s="361"/>
      <c r="H1790" s="361"/>
      <c r="I1790" s="361"/>
      <c r="J1790" s="361"/>
      <c r="K1790" s="361"/>
      <c r="L1790" s="361"/>
      <c r="M1790" s="361"/>
      <c r="N1790" s="361"/>
    </row>
    <row r="1791" spans="1:14">
      <c r="A1791" s="360"/>
      <c r="B1791" s="165"/>
      <c r="C1791" s="165"/>
      <c r="D1791" s="165"/>
      <c r="E1791" s="165"/>
      <c r="F1791" s="165"/>
      <c r="G1791" s="361"/>
      <c r="H1791" s="361"/>
      <c r="I1791" s="361"/>
      <c r="J1791" s="361"/>
      <c r="K1791" s="361"/>
      <c r="L1791" s="361"/>
      <c r="M1791" s="361"/>
      <c r="N1791" s="361"/>
    </row>
    <row r="1792" spans="1:14">
      <c r="A1792" s="360"/>
      <c r="B1792" s="165"/>
      <c r="C1792" s="165"/>
      <c r="D1792" s="165"/>
      <c r="E1792" s="165"/>
      <c r="F1792" s="165"/>
      <c r="G1792" s="361"/>
      <c r="H1792" s="361"/>
      <c r="I1792" s="361"/>
      <c r="J1792" s="361"/>
      <c r="K1792" s="361"/>
      <c r="L1792" s="361"/>
      <c r="M1792" s="361"/>
      <c r="N1792" s="361"/>
    </row>
    <row r="1793" spans="1:14">
      <c r="A1793" s="360"/>
      <c r="B1793" s="165"/>
      <c r="C1793" s="165"/>
      <c r="D1793" s="165"/>
      <c r="E1793" s="165"/>
      <c r="F1793" s="165"/>
      <c r="G1793" s="361"/>
      <c r="H1793" s="361"/>
      <c r="I1793" s="361"/>
      <c r="J1793" s="361"/>
      <c r="K1793" s="361"/>
      <c r="L1793" s="361"/>
      <c r="M1793" s="361"/>
      <c r="N1793" s="361"/>
    </row>
    <row r="1794" spans="1:14">
      <c r="A1794" s="360"/>
      <c r="B1794" s="165"/>
      <c r="C1794" s="165"/>
      <c r="D1794" s="165"/>
      <c r="E1794" s="165"/>
      <c r="F1794" s="165"/>
      <c r="G1794" s="361"/>
      <c r="H1794" s="361"/>
      <c r="I1794" s="361"/>
      <c r="J1794" s="361"/>
      <c r="K1794" s="361"/>
      <c r="L1794" s="361"/>
      <c r="M1794" s="361"/>
      <c r="N1794" s="361"/>
    </row>
    <row r="1795" spans="1:14">
      <c r="A1795" s="360"/>
      <c r="B1795" s="165"/>
      <c r="C1795" s="165"/>
      <c r="D1795" s="165"/>
      <c r="E1795" s="165"/>
      <c r="F1795" s="165"/>
      <c r="G1795" s="361"/>
      <c r="H1795" s="361"/>
      <c r="I1795" s="361"/>
      <c r="J1795" s="361"/>
      <c r="K1795" s="361"/>
      <c r="L1795" s="361"/>
      <c r="M1795" s="361"/>
      <c r="N1795" s="361"/>
    </row>
    <row r="1796" spans="1:14">
      <c r="A1796" s="360"/>
      <c r="B1796" s="165"/>
      <c r="C1796" s="165"/>
      <c r="D1796" s="165"/>
      <c r="E1796" s="165"/>
      <c r="F1796" s="165"/>
      <c r="G1796" s="361"/>
      <c r="H1796" s="361"/>
      <c r="I1796" s="361"/>
      <c r="J1796" s="361"/>
      <c r="K1796" s="361"/>
      <c r="L1796" s="361"/>
      <c r="M1796" s="361"/>
      <c r="N1796" s="361"/>
    </row>
    <row r="1797" spans="1:14">
      <c r="A1797" s="360"/>
      <c r="B1797" s="165"/>
      <c r="C1797" s="165"/>
      <c r="D1797" s="165"/>
      <c r="E1797" s="165"/>
      <c r="F1797" s="165"/>
      <c r="G1797" s="361"/>
      <c r="H1797" s="361"/>
      <c r="I1797" s="361"/>
      <c r="J1797" s="361"/>
      <c r="K1797" s="361"/>
      <c r="L1797" s="361"/>
      <c r="M1797" s="361"/>
      <c r="N1797" s="361"/>
    </row>
    <row r="1798" spans="1:14">
      <c r="A1798" s="360"/>
      <c r="B1798" s="165"/>
      <c r="C1798" s="165"/>
      <c r="D1798" s="165"/>
      <c r="E1798" s="165"/>
      <c r="F1798" s="165"/>
      <c r="G1798" s="361"/>
      <c r="H1798" s="361"/>
      <c r="I1798" s="361"/>
      <c r="J1798" s="361"/>
      <c r="K1798" s="361"/>
      <c r="L1798" s="361"/>
      <c r="M1798" s="361"/>
      <c r="N1798" s="361"/>
    </row>
    <row r="1799" spans="1:14">
      <c r="A1799" s="360"/>
      <c r="B1799" s="165"/>
      <c r="C1799" s="165"/>
      <c r="D1799" s="165"/>
      <c r="E1799" s="165"/>
      <c r="F1799" s="165"/>
      <c r="G1799" s="361"/>
      <c r="H1799" s="361"/>
      <c r="I1799" s="361"/>
      <c r="J1799" s="361"/>
      <c r="K1799" s="361"/>
      <c r="L1799" s="361"/>
      <c r="M1799" s="361"/>
      <c r="N1799" s="361"/>
    </row>
    <row r="1800" spans="1:14">
      <c r="A1800" s="360"/>
      <c r="B1800" s="165"/>
      <c r="C1800" s="165"/>
      <c r="D1800" s="165"/>
      <c r="E1800" s="165"/>
      <c r="F1800" s="165"/>
      <c r="G1800" s="361"/>
      <c r="H1800" s="361"/>
      <c r="I1800" s="361"/>
      <c r="J1800" s="361"/>
      <c r="K1800" s="361"/>
      <c r="L1800" s="361"/>
      <c r="M1800" s="361"/>
      <c r="N1800" s="361"/>
    </row>
    <row r="1801" spans="1:14">
      <c r="A1801" s="360"/>
      <c r="B1801" s="165"/>
      <c r="C1801" s="165"/>
      <c r="D1801" s="165"/>
      <c r="E1801" s="165"/>
      <c r="F1801" s="165"/>
      <c r="G1801" s="361"/>
      <c r="H1801" s="361"/>
      <c r="I1801" s="361"/>
      <c r="J1801" s="361"/>
      <c r="K1801" s="361"/>
      <c r="L1801" s="361"/>
      <c r="M1801" s="361"/>
      <c r="N1801" s="361"/>
    </row>
    <row r="1802" spans="1:14">
      <c r="A1802" s="360"/>
      <c r="B1802" s="165"/>
      <c r="C1802" s="165"/>
      <c r="D1802" s="165"/>
      <c r="E1802" s="165"/>
      <c r="F1802" s="165"/>
      <c r="G1802" s="361"/>
      <c r="H1802" s="361"/>
      <c r="I1802" s="361"/>
      <c r="J1802" s="361"/>
      <c r="K1802" s="361"/>
      <c r="L1802" s="361"/>
      <c r="M1802" s="361"/>
      <c r="N1802" s="361"/>
    </row>
    <row r="1803" spans="1:14">
      <c r="A1803" s="360"/>
      <c r="B1803" s="165"/>
      <c r="C1803" s="165"/>
      <c r="D1803" s="165"/>
      <c r="E1803" s="165"/>
      <c r="F1803" s="165"/>
      <c r="G1803" s="361"/>
      <c r="H1803" s="361"/>
      <c r="I1803" s="361"/>
      <c r="J1803" s="361"/>
      <c r="K1803" s="361"/>
      <c r="L1803" s="361"/>
      <c r="M1803" s="361"/>
      <c r="N1803" s="361"/>
    </row>
    <row r="1804" spans="1:14">
      <c r="A1804" s="360"/>
      <c r="B1804" s="165"/>
      <c r="C1804" s="165"/>
      <c r="D1804" s="165"/>
      <c r="E1804" s="165"/>
      <c r="F1804" s="165"/>
      <c r="G1804" s="361"/>
      <c r="H1804" s="361"/>
      <c r="I1804" s="361"/>
      <c r="J1804" s="361"/>
      <c r="K1804" s="361"/>
      <c r="L1804" s="361"/>
      <c r="M1804" s="361"/>
      <c r="N1804" s="361"/>
    </row>
    <row r="1805" spans="1:14">
      <c r="A1805" s="360"/>
      <c r="B1805" s="165"/>
      <c r="C1805" s="165"/>
      <c r="D1805" s="165"/>
      <c r="E1805" s="165"/>
      <c r="F1805" s="165"/>
      <c r="G1805" s="361"/>
      <c r="H1805" s="361"/>
      <c r="I1805" s="361"/>
      <c r="J1805" s="361"/>
      <c r="K1805" s="361"/>
      <c r="L1805" s="361"/>
      <c r="M1805" s="361"/>
      <c r="N1805" s="361"/>
    </row>
    <row r="1806" spans="1:14">
      <c r="A1806" s="360"/>
      <c r="B1806" s="165"/>
      <c r="C1806" s="165"/>
      <c r="D1806" s="165"/>
      <c r="E1806" s="165"/>
      <c r="F1806" s="165"/>
      <c r="G1806" s="361"/>
      <c r="H1806" s="361"/>
      <c r="I1806" s="361"/>
      <c r="J1806" s="361"/>
      <c r="K1806" s="361"/>
      <c r="L1806" s="361"/>
      <c r="M1806" s="361"/>
      <c r="N1806" s="361"/>
    </row>
    <row r="1807" spans="1:14">
      <c r="A1807" s="360"/>
      <c r="B1807" s="165"/>
      <c r="C1807" s="165"/>
      <c r="D1807" s="165"/>
      <c r="E1807" s="165"/>
      <c r="F1807" s="165"/>
      <c r="G1807" s="361"/>
      <c r="H1807" s="361"/>
      <c r="I1807" s="361"/>
      <c r="J1807" s="361"/>
      <c r="K1807" s="361"/>
      <c r="L1807" s="361"/>
      <c r="M1807" s="361"/>
      <c r="N1807" s="361"/>
    </row>
    <row r="1808" spans="1:14">
      <c r="A1808" s="360"/>
      <c r="B1808" s="165"/>
      <c r="C1808" s="165"/>
      <c r="D1808" s="165"/>
      <c r="E1808" s="165"/>
      <c r="F1808" s="165"/>
      <c r="G1808" s="361"/>
      <c r="H1808" s="361"/>
      <c r="I1808" s="361"/>
      <c r="J1808" s="361"/>
      <c r="K1808" s="361"/>
      <c r="L1808" s="361"/>
      <c r="M1808" s="361"/>
      <c r="N1808" s="361"/>
    </row>
    <row r="1809" spans="1:14">
      <c r="A1809" s="360"/>
      <c r="B1809" s="165"/>
      <c r="C1809" s="165"/>
      <c r="D1809" s="165"/>
      <c r="E1809" s="165"/>
      <c r="F1809" s="165"/>
      <c r="G1809" s="361"/>
      <c r="H1809" s="361"/>
      <c r="I1809" s="361"/>
      <c r="J1809" s="361"/>
      <c r="K1809" s="361"/>
      <c r="L1809" s="361"/>
      <c r="M1809" s="361"/>
      <c r="N1809" s="361"/>
    </row>
    <row r="1810" spans="1:14">
      <c r="A1810" s="360"/>
      <c r="B1810" s="165"/>
      <c r="C1810" s="165"/>
      <c r="D1810" s="165"/>
      <c r="E1810" s="165"/>
      <c r="F1810" s="165"/>
      <c r="G1810" s="361"/>
      <c r="H1810" s="361"/>
      <c r="I1810" s="361"/>
      <c r="J1810" s="361"/>
      <c r="K1810" s="361"/>
      <c r="L1810" s="361"/>
      <c r="M1810" s="361"/>
      <c r="N1810" s="361"/>
    </row>
    <row r="1811" spans="1:14">
      <c r="A1811" s="360"/>
      <c r="B1811" s="165"/>
      <c r="C1811" s="165"/>
      <c r="D1811" s="165"/>
      <c r="E1811" s="165"/>
      <c r="F1811" s="165"/>
      <c r="G1811" s="361"/>
      <c r="H1811" s="361"/>
      <c r="I1811" s="361"/>
      <c r="J1811" s="361"/>
      <c r="K1811" s="361"/>
      <c r="L1811" s="361"/>
      <c r="M1811" s="361"/>
      <c r="N1811" s="361"/>
    </row>
    <row r="1812" spans="1:14">
      <c r="A1812" s="360"/>
      <c r="B1812" s="165"/>
      <c r="C1812" s="165"/>
      <c r="D1812" s="165"/>
      <c r="E1812" s="165"/>
      <c r="F1812" s="165"/>
      <c r="G1812" s="361"/>
      <c r="H1812" s="361"/>
      <c r="I1812" s="361"/>
      <c r="J1812" s="361"/>
      <c r="K1812" s="361"/>
      <c r="L1812" s="361"/>
      <c r="M1812" s="361"/>
      <c r="N1812" s="361"/>
    </row>
    <row r="1813" spans="1:14">
      <c r="A1813" s="360"/>
      <c r="B1813" s="165"/>
      <c r="C1813" s="165"/>
      <c r="D1813" s="165"/>
      <c r="E1813" s="165"/>
      <c r="F1813" s="165"/>
      <c r="G1813" s="361"/>
      <c r="H1813" s="361"/>
      <c r="I1813" s="361"/>
      <c r="J1813" s="361"/>
      <c r="K1813" s="361"/>
      <c r="L1813" s="361"/>
      <c r="M1813" s="361"/>
      <c r="N1813" s="361"/>
    </row>
    <row r="1814" spans="1:14">
      <c r="A1814" s="360"/>
      <c r="B1814" s="165"/>
      <c r="C1814" s="165"/>
      <c r="D1814" s="165"/>
      <c r="E1814" s="165"/>
      <c r="F1814" s="165"/>
      <c r="G1814" s="361"/>
      <c r="H1814" s="361"/>
      <c r="I1814" s="361"/>
      <c r="J1814" s="361"/>
      <c r="K1814" s="361"/>
      <c r="L1814" s="361"/>
      <c r="M1814" s="361"/>
      <c r="N1814" s="361"/>
    </row>
    <row r="1815" spans="1:14">
      <c r="A1815" s="360"/>
      <c r="B1815" s="165"/>
      <c r="C1815" s="165"/>
      <c r="D1815" s="165"/>
      <c r="E1815" s="165"/>
      <c r="F1815" s="165"/>
      <c r="G1815" s="361"/>
      <c r="H1815" s="361"/>
      <c r="I1815" s="361"/>
      <c r="J1815" s="361"/>
      <c r="K1815" s="361"/>
      <c r="L1815" s="361"/>
      <c r="M1815" s="361"/>
      <c r="N1815" s="361"/>
    </row>
    <row r="1816" spans="1:14">
      <c r="A1816" s="360"/>
      <c r="B1816" s="165"/>
      <c r="C1816" s="165"/>
      <c r="D1816" s="165"/>
      <c r="E1816" s="165"/>
      <c r="F1816" s="165"/>
      <c r="G1816" s="361"/>
      <c r="H1816" s="361"/>
      <c r="I1816" s="361"/>
      <c r="J1816" s="361"/>
      <c r="K1816" s="361"/>
      <c r="L1816" s="361"/>
      <c r="M1816" s="361"/>
      <c r="N1816" s="361"/>
    </row>
    <row r="1817" spans="1:14">
      <c r="A1817" s="360"/>
      <c r="B1817" s="165"/>
      <c r="C1817" s="165"/>
      <c r="D1817" s="165"/>
      <c r="E1817" s="165"/>
      <c r="F1817" s="165"/>
      <c r="G1817" s="361"/>
      <c r="H1817" s="361"/>
      <c r="I1817" s="361"/>
      <c r="J1817" s="361"/>
      <c r="K1817" s="361"/>
      <c r="L1817" s="361"/>
      <c r="M1817" s="361"/>
      <c r="N1817" s="361"/>
    </row>
    <row r="1818" spans="1:14">
      <c r="A1818" s="360"/>
      <c r="B1818" s="165"/>
      <c r="C1818" s="165"/>
      <c r="D1818" s="165"/>
      <c r="E1818" s="165"/>
      <c r="F1818" s="165"/>
      <c r="G1818" s="361"/>
      <c r="H1818" s="361"/>
      <c r="I1818" s="361"/>
      <c r="J1818" s="361"/>
      <c r="K1818" s="361"/>
      <c r="L1818" s="361"/>
      <c r="M1818" s="361"/>
      <c r="N1818" s="361"/>
    </row>
    <row r="1819" spans="1:14">
      <c r="A1819" s="360"/>
      <c r="B1819" s="165"/>
      <c r="C1819" s="165"/>
      <c r="D1819" s="165"/>
      <c r="E1819" s="165"/>
      <c r="F1819" s="165"/>
      <c r="G1819" s="361"/>
      <c r="H1819" s="361"/>
      <c r="I1819" s="361"/>
      <c r="J1819" s="361"/>
      <c r="K1819" s="361"/>
      <c r="L1819" s="361"/>
      <c r="M1819" s="361"/>
      <c r="N1819" s="361"/>
    </row>
    <row r="1820" spans="1:14">
      <c r="A1820" s="360"/>
      <c r="B1820" s="165"/>
      <c r="C1820" s="165"/>
      <c r="D1820" s="165"/>
      <c r="E1820" s="165"/>
      <c r="F1820" s="165"/>
      <c r="G1820" s="361"/>
      <c r="H1820" s="361"/>
      <c r="I1820" s="361"/>
      <c r="J1820" s="361"/>
      <c r="K1820" s="361"/>
      <c r="L1820" s="361"/>
      <c r="M1820" s="361"/>
      <c r="N1820" s="361"/>
    </row>
    <row r="1821" spans="1:14">
      <c r="A1821" s="360"/>
      <c r="B1821" s="165"/>
      <c r="C1821" s="165"/>
      <c r="D1821" s="165"/>
      <c r="E1821" s="165"/>
      <c r="F1821" s="165"/>
      <c r="G1821" s="361"/>
      <c r="H1821" s="361"/>
      <c r="I1821" s="361"/>
      <c r="J1821" s="361"/>
      <c r="K1821" s="361"/>
      <c r="L1821" s="361"/>
      <c r="M1821" s="361"/>
      <c r="N1821" s="361"/>
    </row>
    <row r="1822" spans="1:14">
      <c r="A1822" s="360"/>
      <c r="B1822" s="165"/>
      <c r="C1822" s="165"/>
      <c r="D1822" s="165"/>
      <c r="E1822" s="165"/>
      <c r="F1822" s="165"/>
      <c r="G1822" s="361"/>
      <c r="H1822" s="361"/>
      <c r="I1822" s="361"/>
      <c r="J1822" s="361"/>
      <c r="K1822" s="361"/>
      <c r="L1822" s="361"/>
      <c r="M1822" s="361"/>
      <c r="N1822" s="361"/>
    </row>
    <row r="1823" spans="1:14">
      <c r="A1823" s="360"/>
      <c r="B1823" s="165"/>
      <c r="C1823" s="165"/>
      <c r="D1823" s="165"/>
      <c r="E1823" s="165"/>
      <c r="F1823" s="165"/>
      <c r="G1823" s="361"/>
      <c r="H1823" s="361"/>
      <c r="I1823" s="361"/>
      <c r="J1823" s="361"/>
      <c r="K1823" s="361"/>
      <c r="L1823" s="361"/>
      <c r="M1823" s="361"/>
      <c r="N1823" s="361"/>
    </row>
    <row r="1824" spans="1:14">
      <c r="A1824" s="360"/>
      <c r="B1824" s="165"/>
      <c r="C1824" s="165"/>
      <c r="D1824" s="165"/>
      <c r="E1824" s="165"/>
      <c r="F1824" s="165"/>
      <c r="G1824" s="361"/>
      <c r="H1824" s="361"/>
      <c r="I1824" s="361"/>
      <c r="J1824" s="361"/>
      <c r="K1824" s="361"/>
      <c r="L1824" s="361"/>
      <c r="M1824" s="361"/>
      <c r="N1824" s="361"/>
    </row>
    <row r="1825" spans="1:14">
      <c r="A1825" s="360"/>
      <c r="B1825" s="165"/>
      <c r="C1825" s="165"/>
      <c r="D1825" s="165"/>
      <c r="E1825" s="165"/>
      <c r="F1825" s="165"/>
      <c r="G1825" s="361"/>
      <c r="H1825" s="361"/>
      <c r="I1825" s="361"/>
      <c r="J1825" s="361"/>
      <c r="K1825" s="361"/>
      <c r="L1825" s="361"/>
      <c r="M1825" s="361"/>
      <c r="N1825" s="361"/>
    </row>
    <row r="1826" spans="1:14">
      <c r="A1826" s="360"/>
      <c r="B1826" s="165"/>
      <c r="C1826" s="165"/>
      <c r="D1826" s="165"/>
      <c r="E1826" s="165"/>
      <c r="F1826" s="165"/>
      <c r="G1826" s="361"/>
      <c r="H1826" s="361"/>
      <c r="I1826" s="361"/>
      <c r="J1826" s="361"/>
      <c r="K1826" s="361"/>
      <c r="L1826" s="361"/>
      <c r="M1826" s="361"/>
      <c r="N1826" s="361"/>
    </row>
    <row r="1827" spans="1:14">
      <c r="A1827" s="360"/>
      <c r="B1827" s="165"/>
      <c r="C1827" s="165"/>
      <c r="D1827" s="165"/>
      <c r="E1827" s="165"/>
      <c r="F1827" s="165"/>
      <c r="G1827" s="361"/>
      <c r="H1827" s="361"/>
      <c r="I1827" s="361"/>
      <c r="J1827" s="361"/>
      <c r="K1827" s="361"/>
      <c r="L1827" s="361"/>
      <c r="M1827" s="361"/>
      <c r="N1827" s="361"/>
    </row>
    <row r="1828" spans="1:14">
      <c r="A1828" s="360"/>
      <c r="B1828" s="165"/>
      <c r="C1828" s="165"/>
      <c r="D1828" s="165"/>
      <c r="E1828" s="165"/>
      <c r="F1828" s="165"/>
      <c r="G1828" s="361"/>
      <c r="H1828" s="361"/>
      <c r="I1828" s="361"/>
      <c r="J1828" s="361"/>
      <c r="K1828" s="361"/>
      <c r="L1828" s="361"/>
      <c r="M1828" s="361"/>
      <c r="N1828" s="361"/>
    </row>
    <row r="1829" spans="1:14">
      <c r="A1829" s="360"/>
      <c r="B1829" s="165"/>
      <c r="C1829" s="165"/>
      <c r="D1829" s="165"/>
      <c r="E1829" s="165"/>
      <c r="F1829" s="165"/>
      <c r="G1829" s="361"/>
      <c r="H1829" s="361"/>
      <c r="I1829" s="361"/>
      <c r="J1829" s="361"/>
      <c r="K1829" s="361"/>
      <c r="L1829" s="361"/>
      <c r="M1829" s="361"/>
      <c r="N1829" s="361"/>
    </row>
    <row r="1830" spans="1:14">
      <c r="A1830" s="360"/>
      <c r="B1830" s="165"/>
      <c r="C1830" s="165"/>
      <c r="D1830" s="165"/>
      <c r="E1830" s="165"/>
      <c r="F1830" s="165"/>
      <c r="G1830" s="361"/>
      <c r="H1830" s="361"/>
      <c r="I1830" s="361"/>
      <c r="J1830" s="361"/>
      <c r="K1830" s="361"/>
      <c r="L1830" s="361"/>
      <c r="M1830" s="361"/>
      <c r="N1830" s="361"/>
    </row>
    <row r="1831" spans="1:14">
      <c r="A1831" s="360"/>
      <c r="B1831" s="165"/>
      <c r="C1831" s="165"/>
      <c r="D1831" s="165"/>
      <c r="E1831" s="165"/>
      <c r="F1831" s="165"/>
      <c r="G1831" s="361"/>
      <c r="H1831" s="361"/>
      <c r="I1831" s="361"/>
      <c r="J1831" s="361"/>
      <c r="K1831" s="361"/>
      <c r="L1831" s="361"/>
      <c r="M1831" s="361"/>
      <c r="N1831" s="361"/>
    </row>
    <row r="1832" spans="1:14">
      <c r="A1832" s="360"/>
      <c r="B1832" s="165"/>
      <c r="C1832" s="165"/>
      <c r="D1832" s="165"/>
      <c r="E1832" s="165"/>
      <c r="F1832" s="165"/>
      <c r="G1832" s="361"/>
      <c r="H1832" s="361"/>
      <c r="I1832" s="361"/>
      <c r="J1832" s="361"/>
      <c r="K1832" s="361"/>
      <c r="L1832" s="361"/>
      <c r="M1832" s="361"/>
      <c r="N1832" s="361"/>
    </row>
    <row r="1833" spans="1:14">
      <c r="A1833" s="360"/>
      <c r="B1833" s="165"/>
      <c r="C1833" s="165"/>
      <c r="D1833" s="165"/>
      <c r="E1833" s="165"/>
      <c r="F1833" s="165"/>
      <c r="G1833" s="361"/>
      <c r="H1833" s="361"/>
      <c r="I1833" s="361"/>
      <c r="J1833" s="361"/>
      <c r="K1833" s="361"/>
      <c r="L1833" s="361"/>
      <c r="M1833" s="361"/>
      <c r="N1833" s="361"/>
    </row>
    <row r="1834" spans="1:14">
      <c r="A1834" s="360"/>
      <c r="B1834" s="165"/>
      <c r="C1834" s="165"/>
      <c r="D1834" s="165"/>
      <c r="E1834" s="165"/>
      <c r="F1834" s="165"/>
      <c r="G1834" s="361"/>
      <c r="H1834" s="361"/>
      <c r="I1834" s="361"/>
      <c r="J1834" s="361"/>
      <c r="K1834" s="361"/>
      <c r="L1834" s="361"/>
      <c r="M1834" s="361"/>
      <c r="N1834" s="361"/>
    </row>
    <row r="1835" spans="1:14">
      <c r="A1835" s="360"/>
      <c r="B1835" s="165"/>
      <c r="C1835" s="165"/>
      <c r="D1835" s="165"/>
      <c r="E1835" s="165"/>
      <c r="F1835" s="165"/>
      <c r="G1835" s="361"/>
      <c r="H1835" s="361"/>
      <c r="I1835" s="361"/>
      <c r="J1835" s="361"/>
      <c r="K1835" s="361"/>
      <c r="L1835" s="361"/>
      <c r="M1835" s="361"/>
      <c r="N1835" s="361"/>
    </row>
    <row r="1836" spans="1:14">
      <c r="A1836" s="360"/>
      <c r="B1836" s="165"/>
      <c r="C1836" s="165"/>
      <c r="D1836" s="165"/>
      <c r="E1836" s="165"/>
      <c r="F1836" s="165"/>
      <c r="G1836" s="361"/>
      <c r="H1836" s="361"/>
      <c r="I1836" s="361"/>
      <c r="J1836" s="361"/>
      <c r="K1836" s="361"/>
      <c r="L1836" s="361"/>
      <c r="M1836" s="361"/>
      <c r="N1836" s="361"/>
    </row>
    <row r="1837" spans="1:14">
      <c r="A1837" s="360"/>
      <c r="B1837" s="165"/>
      <c r="C1837" s="165"/>
      <c r="D1837" s="165"/>
      <c r="E1837" s="165"/>
      <c r="F1837" s="165"/>
      <c r="G1837" s="361"/>
      <c r="H1837" s="361"/>
      <c r="I1837" s="361"/>
      <c r="J1837" s="361"/>
      <c r="K1837" s="361"/>
      <c r="L1837" s="361"/>
      <c r="M1837" s="361"/>
      <c r="N1837" s="361"/>
    </row>
    <row r="1838" spans="1:14">
      <c r="A1838" s="360"/>
      <c r="B1838" s="165"/>
      <c r="C1838" s="165"/>
      <c r="D1838" s="165"/>
      <c r="E1838" s="165"/>
      <c r="F1838" s="165"/>
      <c r="G1838" s="361"/>
      <c r="H1838" s="361"/>
      <c r="I1838" s="361"/>
      <c r="J1838" s="361"/>
      <c r="K1838" s="361"/>
      <c r="L1838" s="361"/>
      <c r="M1838" s="361"/>
      <c r="N1838" s="361"/>
    </row>
    <row r="1839" spans="1:14">
      <c r="A1839" s="360"/>
      <c r="B1839" s="165"/>
      <c r="C1839" s="165"/>
      <c r="D1839" s="165"/>
      <c r="E1839" s="165"/>
      <c r="F1839" s="165"/>
      <c r="G1839" s="361"/>
      <c r="H1839" s="361"/>
      <c r="I1839" s="361"/>
      <c r="J1839" s="361"/>
      <c r="K1839" s="361"/>
      <c r="L1839" s="361"/>
      <c r="M1839" s="361"/>
      <c r="N1839" s="361"/>
    </row>
    <row r="1840" spans="1:14">
      <c r="A1840" s="360"/>
      <c r="B1840" s="165"/>
      <c r="C1840" s="165"/>
      <c r="D1840" s="165"/>
      <c r="E1840" s="165"/>
      <c r="F1840" s="165"/>
      <c r="G1840" s="361"/>
      <c r="H1840" s="361"/>
      <c r="I1840" s="361"/>
      <c r="J1840" s="361"/>
      <c r="K1840" s="361"/>
      <c r="L1840" s="361"/>
      <c r="M1840" s="361"/>
      <c r="N1840" s="361"/>
    </row>
    <row r="1841" spans="1:14">
      <c r="A1841" s="360"/>
      <c r="B1841" s="165"/>
      <c r="C1841" s="165"/>
      <c r="D1841" s="165"/>
      <c r="E1841" s="165"/>
      <c r="F1841" s="165"/>
      <c r="G1841" s="361"/>
      <c r="H1841" s="361"/>
      <c r="I1841" s="361"/>
      <c r="J1841" s="361"/>
      <c r="K1841" s="361"/>
      <c r="L1841" s="361"/>
      <c r="M1841" s="361"/>
      <c r="N1841" s="361"/>
    </row>
    <row r="1842" spans="1:14">
      <c r="A1842" s="360"/>
      <c r="B1842" s="165"/>
      <c r="C1842" s="165"/>
      <c r="D1842" s="165"/>
      <c r="E1842" s="165"/>
      <c r="F1842" s="165"/>
      <c r="G1842" s="361"/>
      <c r="H1842" s="361"/>
      <c r="I1842" s="361"/>
      <c r="J1842" s="361"/>
      <c r="K1842" s="361"/>
      <c r="L1842" s="361"/>
      <c r="M1842" s="361"/>
      <c r="N1842" s="361"/>
    </row>
    <row r="1843" spans="1:14">
      <c r="A1843" s="360"/>
      <c r="B1843" s="165"/>
      <c r="C1843" s="165"/>
      <c r="D1843" s="165"/>
      <c r="E1843" s="165"/>
      <c r="F1843" s="165"/>
      <c r="G1843" s="361"/>
      <c r="H1843" s="361"/>
      <c r="I1843" s="361"/>
      <c r="J1843" s="361"/>
      <c r="K1843" s="361"/>
      <c r="L1843" s="361"/>
      <c r="M1843" s="361"/>
      <c r="N1843" s="361"/>
    </row>
    <row r="1844" spans="1:14">
      <c r="A1844" s="360"/>
      <c r="B1844" s="165"/>
      <c r="C1844" s="165"/>
      <c r="D1844" s="165"/>
      <c r="E1844" s="165"/>
      <c r="F1844" s="165"/>
      <c r="G1844" s="361"/>
      <c r="H1844" s="361"/>
      <c r="I1844" s="361"/>
      <c r="J1844" s="361"/>
      <c r="K1844" s="361"/>
      <c r="L1844" s="361"/>
      <c r="M1844" s="361"/>
      <c r="N1844" s="361"/>
    </row>
    <row r="1845" spans="1:14">
      <c r="A1845" s="360"/>
      <c r="B1845" s="165"/>
      <c r="C1845" s="165"/>
      <c r="D1845" s="165"/>
      <c r="E1845" s="165"/>
      <c r="F1845" s="165"/>
      <c r="G1845" s="361"/>
      <c r="H1845" s="361"/>
      <c r="I1845" s="361"/>
      <c r="J1845" s="361"/>
      <c r="K1845" s="361"/>
      <c r="L1845" s="361"/>
      <c r="M1845" s="361"/>
      <c r="N1845" s="361"/>
    </row>
    <row r="1846" spans="1:14">
      <c r="A1846" s="360"/>
      <c r="B1846" s="165"/>
      <c r="C1846" s="165"/>
      <c r="D1846" s="165"/>
      <c r="E1846" s="165"/>
      <c r="F1846" s="165"/>
      <c r="G1846" s="361"/>
      <c r="H1846" s="361"/>
      <c r="I1846" s="361"/>
      <c r="J1846" s="361"/>
      <c r="K1846" s="361"/>
      <c r="L1846" s="361"/>
      <c r="M1846" s="361"/>
      <c r="N1846" s="361"/>
    </row>
    <row r="1847" spans="1:14">
      <c r="A1847" s="360"/>
      <c r="B1847" s="165"/>
      <c r="C1847" s="165"/>
      <c r="D1847" s="165"/>
      <c r="E1847" s="165"/>
      <c r="F1847" s="165"/>
      <c r="G1847" s="361"/>
      <c r="H1847" s="361"/>
      <c r="I1847" s="361"/>
      <c r="J1847" s="361"/>
      <c r="K1847" s="361"/>
      <c r="L1847" s="361"/>
      <c r="M1847" s="361"/>
      <c r="N1847" s="361"/>
    </row>
    <row r="1848" spans="1:14">
      <c r="A1848" s="360"/>
      <c r="B1848" s="165"/>
      <c r="C1848" s="165"/>
      <c r="D1848" s="165"/>
      <c r="E1848" s="165"/>
      <c r="F1848" s="165"/>
      <c r="G1848" s="361"/>
      <c r="H1848" s="361"/>
      <c r="I1848" s="361"/>
      <c r="J1848" s="361"/>
      <c r="K1848" s="361"/>
      <c r="L1848" s="361"/>
      <c r="M1848" s="361"/>
      <c r="N1848" s="361"/>
    </row>
    <row r="1849" spans="1:14">
      <c r="A1849" s="360"/>
      <c r="B1849" s="165"/>
      <c r="C1849" s="165"/>
      <c r="D1849" s="165"/>
      <c r="E1849" s="165"/>
      <c r="F1849" s="165"/>
      <c r="G1849" s="361"/>
      <c r="H1849" s="361"/>
      <c r="I1849" s="361"/>
      <c r="J1849" s="361"/>
      <c r="K1849" s="361"/>
      <c r="L1849" s="361"/>
      <c r="M1849" s="361"/>
      <c r="N1849" s="361"/>
    </row>
    <row r="1850" spans="1:14">
      <c r="A1850" s="360"/>
      <c r="B1850" s="165"/>
      <c r="C1850" s="165"/>
      <c r="D1850" s="165"/>
      <c r="E1850" s="165"/>
      <c r="F1850" s="165"/>
      <c r="G1850" s="361"/>
      <c r="H1850" s="361"/>
      <c r="I1850" s="361"/>
      <c r="J1850" s="361"/>
      <c r="K1850" s="361"/>
      <c r="L1850" s="361"/>
      <c r="M1850" s="361"/>
      <c r="N1850" s="361"/>
    </row>
    <row r="1851" spans="1:14">
      <c r="A1851" s="360"/>
      <c r="B1851" s="165"/>
      <c r="C1851" s="165"/>
      <c r="D1851" s="165"/>
      <c r="E1851" s="165"/>
      <c r="F1851" s="165"/>
      <c r="G1851" s="361"/>
      <c r="H1851" s="361"/>
      <c r="I1851" s="361"/>
      <c r="J1851" s="361"/>
      <c r="K1851" s="361"/>
      <c r="L1851" s="361"/>
      <c r="M1851" s="361"/>
      <c r="N1851" s="361"/>
    </row>
    <row r="1852" spans="1:14">
      <c r="A1852" s="360"/>
      <c r="B1852" s="165"/>
      <c r="C1852" s="165"/>
      <c r="D1852" s="165"/>
      <c r="E1852" s="165"/>
      <c r="F1852" s="165"/>
      <c r="G1852" s="361"/>
      <c r="H1852" s="361"/>
      <c r="I1852" s="361"/>
      <c r="J1852" s="361"/>
      <c r="K1852" s="361"/>
      <c r="L1852" s="361"/>
      <c r="M1852" s="361"/>
      <c r="N1852" s="361"/>
    </row>
    <row r="1853" spans="1:14">
      <c r="A1853" s="360"/>
      <c r="B1853" s="165"/>
      <c r="C1853" s="165"/>
      <c r="D1853" s="165"/>
      <c r="E1853" s="165"/>
      <c r="F1853" s="165"/>
      <c r="G1853" s="361"/>
      <c r="H1853" s="361"/>
      <c r="I1853" s="361"/>
      <c r="J1853" s="361"/>
      <c r="K1853" s="361"/>
      <c r="L1853" s="361"/>
      <c r="M1853" s="361"/>
      <c r="N1853" s="361"/>
    </row>
    <row r="1854" spans="1:14">
      <c r="A1854" s="360"/>
      <c r="B1854" s="165"/>
      <c r="C1854" s="165"/>
      <c r="D1854" s="165"/>
      <c r="E1854" s="165"/>
      <c r="F1854" s="165"/>
      <c r="G1854" s="361"/>
      <c r="H1854" s="361"/>
      <c r="I1854" s="361"/>
      <c r="J1854" s="361"/>
      <c r="K1854" s="361"/>
      <c r="L1854" s="361"/>
      <c r="M1854" s="361"/>
      <c r="N1854" s="361"/>
    </row>
    <row r="1855" spans="1:14">
      <c r="A1855" s="360"/>
      <c r="B1855" s="165"/>
      <c r="C1855" s="165"/>
      <c r="D1855" s="165"/>
      <c r="E1855" s="165"/>
      <c r="F1855" s="165"/>
      <c r="G1855" s="361"/>
      <c r="H1855" s="361"/>
      <c r="I1855" s="361"/>
      <c r="J1855" s="361"/>
      <c r="K1855" s="361"/>
      <c r="L1855" s="361"/>
      <c r="M1855" s="361"/>
      <c r="N1855" s="361"/>
    </row>
    <row r="1856" spans="1:14">
      <c r="A1856" s="360"/>
      <c r="B1856" s="165"/>
      <c r="C1856" s="165"/>
      <c r="D1856" s="165"/>
      <c r="E1856" s="165"/>
      <c r="F1856" s="165"/>
      <c r="G1856" s="361"/>
      <c r="H1856" s="361"/>
      <c r="I1856" s="361"/>
      <c r="J1856" s="361"/>
      <c r="K1856" s="361"/>
      <c r="L1856" s="361"/>
      <c r="M1856" s="361"/>
      <c r="N1856" s="361"/>
    </row>
    <row r="1857" spans="1:14">
      <c r="A1857" s="360"/>
      <c r="B1857" s="165"/>
      <c r="C1857" s="165"/>
      <c r="D1857" s="165"/>
      <c r="E1857" s="165"/>
      <c r="F1857" s="165"/>
      <c r="G1857" s="361"/>
      <c r="H1857" s="361"/>
      <c r="I1857" s="361"/>
      <c r="J1857" s="361"/>
      <c r="K1857" s="361"/>
      <c r="L1857" s="361"/>
      <c r="M1857" s="361"/>
      <c r="N1857" s="361"/>
    </row>
    <row r="1858" spans="1:14">
      <c r="A1858" s="360"/>
      <c r="B1858" s="165"/>
      <c r="C1858" s="165"/>
      <c r="D1858" s="165"/>
      <c r="E1858" s="165"/>
      <c r="F1858" s="165"/>
      <c r="G1858" s="361"/>
      <c r="H1858" s="361"/>
      <c r="I1858" s="361"/>
      <c r="J1858" s="361"/>
      <c r="K1858" s="361"/>
      <c r="L1858" s="361"/>
      <c r="M1858" s="361"/>
      <c r="N1858" s="361"/>
    </row>
    <row r="1859" spans="1:14">
      <c r="A1859" s="360"/>
      <c r="B1859" s="165"/>
      <c r="C1859" s="165"/>
      <c r="D1859" s="165"/>
      <c r="E1859" s="165"/>
      <c r="F1859" s="165"/>
      <c r="G1859" s="361"/>
      <c r="H1859" s="361"/>
      <c r="I1859" s="361"/>
      <c r="J1859" s="361"/>
      <c r="K1859" s="361"/>
      <c r="L1859" s="361"/>
      <c r="M1859" s="361"/>
      <c r="N1859" s="361"/>
    </row>
    <row r="1860" spans="1:14">
      <c r="A1860" s="360"/>
      <c r="B1860" s="165"/>
      <c r="C1860" s="165"/>
      <c r="D1860" s="165"/>
      <c r="E1860" s="165"/>
      <c r="F1860" s="165"/>
      <c r="G1860" s="361"/>
      <c r="H1860" s="361"/>
      <c r="I1860" s="361"/>
      <c r="J1860" s="361"/>
      <c r="K1860" s="361"/>
      <c r="L1860" s="361"/>
      <c r="M1860" s="361"/>
      <c r="N1860" s="361"/>
    </row>
    <row r="1861" spans="1:14">
      <c r="A1861" s="360"/>
      <c r="B1861" s="165"/>
      <c r="C1861" s="165"/>
      <c r="D1861" s="165"/>
      <c r="E1861" s="165"/>
      <c r="F1861" s="165"/>
      <c r="G1861" s="361"/>
      <c r="H1861" s="361"/>
      <c r="I1861" s="361"/>
      <c r="J1861" s="361"/>
      <c r="K1861" s="361"/>
      <c r="L1861" s="361"/>
      <c r="M1861" s="361"/>
      <c r="N1861" s="361"/>
    </row>
    <row r="1862" spans="1:14">
      <c r="A1862" s="360"/>
      <c r="B1862" s="165"/>
      <c r="C1862" s="165"/>
      <c r="D1862" s="165"/>
      <c r="E1862" s="165"/>
      <c r="F1862" s="165"/>
      <c r="G1862" s="361"/>
      <c r="H1862" s="361"/>
      <c r="I1862" s="361"/>
      <c r="J1862" s="361"/>
      <c r="K1862" s="361"/>
      <c r="L1862" s="361"/>
      <c r="M1862" s="361"/>
      <c r="N1862" s="361"/>
    </row>
    <row r="1863" spans="1:14">
      <c r="A1863" s="360"/>
      <c r="B1863" s="165"/>
      <c r="C1863" s="165"/>
      <c r="D1863" s="165"/>
      <c r="E1863" s="165"/>
      <c r="F1863" s="165"/>
      <c r="G1863" s="361"/>
      <c r="H1863" s="361"/>
      <c r="I1863" s="361"/>
      <c r="J1863" s="361"/>
      <c r="K1863" s="361"/>
      <c r="L1863" s="361"/>
      <c r="M1863" s="361"/>
      <c r="N1863" s="361"/>
    </row>
    <row r="1864" spans="1:14">
      <c r="A1864" s="360"/>
      <c r="B1864" s="165"/>
      <c r="C1864" s="165"/>
      <c r="D1864" s="165"/>
      <c r="E1864" s="165"/>
      <c r="F1864" s="165"/>
      <c r="G1864" s="361"/>
      <c r="H1864" s="361"/>
      <c r="I1864" s="361"/>
      <c r="J1864" s="361"/>
      <c r="K1864" s="361"/>
      <c r="L1864" s="361"/>
      <c r="M1864" s="361"/>
      <c r="N1864" s="361"/>
    </row>
    <row r="1865" spans="1:14">
      <c r="A1865" s="360"/>
      <c r="B1865" s="165"/>
      <c r="C1865" s="165"/>
      <c r="D1865" s="165"/>
      <c r="E1865" s="165"/>
      <c r="F1865" s="165"/>
      <c r="G1865" s="361"/>
      <c r="H1865" s="361"/>
      <c r="I1865" s="361"/>
      <c r="J1865" s="361"/>
      <c r="K1865" s="361"/>
      <c r="L1865" s="361"/>
      <c r="M1865" s="361"/>
      <c r="N1865" s="361"/>
    </row>
    <row r="1866" spans="1:14">
      <c r="A1866" s="360"/>
      <c r="B1866" s="165"/>
      <c r="C1866" s="165"/>
      <c r="D1866" s="165"/>
      <c r="E1866" s="165"/>
      <c r="F1866" s="165"/>
      <c r="G1866" s="361"/>
      <c r="H1866" s="361"/>
      <c r="I1866" s="361"/>
      <c r="J1866" s="361"/>
      <c r="K1866" s="361"/>
      <c r="L1866" s="361"/>
      <c r="M1866" s="361"/>
      <c r="N1866" s="361"/>
    </row>
    <row r="1867" spans="1:14">
      <c r="A1867" s="360"/>
      <c r="B1867" s="165"/>
      <c r="C1867" s="165"/>
      <c r="D1867" s="165"/>
      <c r="E1867" s="165"/>
      <c r="F1867" s="165"/>
      <c r="G1867" s="361"/>
      <c r="H1867" s="361"/>
      <c r="I1867" s="361"/>
      <c r="J1867" s="361"/>
      <c r="K1867" s="361"/>
      <c r="L1867" s="361"/>
      <c r="M1867" s="361"/>
      <c r="N1867" s="361"/>
    </row>
    <row r="1868" spans="1:14">
      <c r="A1868" s="360"/>
      <c r="B1868" s="165"/>
      <c r="C1868" s="165"/>
      <c r="D1868" s="165"/>
      <c r="E1868" s="165"/>
      <c r="F1868" s="165"/>
      <c r="G1868" s="361"/>
      <c r="H1868" s="361"/>
      <c r="I1868" s="361"/>
      <c r="J1868" s="361"/>
      <c r="K1868" s="361"/>
      <c r="L1868" s="361"/>
      <c r="M1868" s="361"/>
      <c r="N1868" s="361"/>
    </row>
    <row r="1869" spans="1:14">
      <c r="A1869" s="360"/>
      <c r="B1869" s="165"/>
      <c r="C1869" s="165"/>
      <c r="D1869" s="165"/>
      <c r="E1869" s="165"/>
      <c r="F1869" s="165"/>
      <c r="G1869" s="361"/>
      <c r="H1869" s="361"/>
      <c r="I1869" s="361"/>
      <c r="J1869" s="361"/>
      <c r="K1869" s="361"/>
      <c r="L1869" s="361"/>
      <c r="M1869" s="361"/>
      <c r="N1869" s="361"/>
    </row>
    <row r="1870" spans="1:14">
      <c r="A1870" s="360"/>
      <c r="B1870" s="165"/>
      <c r="C1870" s="165"/>
      <c r="D1870" s="165"/>
      <c r="E1870" s="165"/>
      <c r="F1870" s="165"/>
      <c r="G1870" s="361"/>
      <c r="H1870" s="361"/>
      <c r="I1870" s="361"/>
      <c r="J1870" s="361"/>
      <c r="K1870" s="361"/>
      <c r="L1870" s="361"/>
      <c r="M1870" s="361"/>
      <c r="N1870" s="361"/>
    </row>
    <row r="1871" spans="1:14">
      <c r="A1871" s="360"/>
      <c r="B1871" s="165"/>
      <c r="C1871" s="165"/>
      <c r="D1871" s="165"/>
      <c r="E1871" s="165"/>
      <c r="F1871" s="165"/>
      <c r="G1871" s="361"/>
      <c r="H1871" s="361"/>
      <c r="I1871" s="361"/>
      <c r="J1871" s="361"/>
      <c r="K1871" s="361"/>
      <c r="L1871" s="361"/>
      <c r="M1871" s="361"/>
      <c r="N1871" s="361"/>
    </row>
    <row r="1872" spans="1:14">
      <c r="A1872" s="360"/>
      <c r="B1872" s="165"/>
      <c r="C1872" s="165"/>
      <c r="D1872" s="165"/>
      <c r="E1872" s="165"/>
      <c r="F1872" s="165"/>
      <c r="G1872" s="361"/>
      <c r="H1872" s="361"/>
      <c r="I1872" s="361"/>
      <c r="J1872" s="361"/>
      <c r="K1872" s="361"/>
      <c r="L1872" s="361"/>
      <c r="M1872" s="361"/>
      <c r="N1872" s="361"/>
    </row>
    <row r="1873" spans="1:14">
      <c r="A1873" s="360"/>
      <c r="B1873" s="165"/>
      <c r="C1873" s="165"/>
      <c r="D1873" s="165"/>
      <c r="E1873" s="165"/>
      <c r="F1873" s="165"/>
      <c r="G1873" s="361"/>
      <c r="H1873" s="361"/>
      <c r="I1873" s="361"/>
      <c r="J1873" s="361"/>
      <c r="K1873" s="361"/>
      <c r="L1873" s="361"/>
      <c r="M1873" s="361"/>
      <c r="N1873" s="361"/>
    </row>
    <row r="1874" spans="1:14">
      <c r="A1874" s="360"/>
      <c r="B1874" s="165"/>
      <c r="C1874" s="165"/>
      <c r="D1874" s="165"/>
      <c r="E1874" s="165"/>
      <c r="F1874" s="165"/>
      <c r="G1874" s="361"/>
      <c r="H1874" s="361"/>
      <c r="I1874" s="361"/>
      <c r="J1874" s="361"/>
      <c r="K1874" s="361"/>
      <c r="L1874" s="361"/>
      <c r="M1874" s="361"/>
      <c r="N1874" s="361"/>
    </row>
    <row r="1875" spans="1:14">
      <c r="A1875" s="360"/>
      <c r="B1875" s="165"/>
      <c r="C1875" s="165"/>
      <c r="D1875" s="165"/>
      <c r="E1875" s="165"/>
      <c r="F1875" s="165"/>
      <c r="G1875" s="361"/>
      <c r="H1875" s="361"/>
      <c r="I1875" s="361"/>
      <c r="J1875" s="361"/>
      <c r="K1875" s="361"/>
      <c r="L1875" s="361"/>
      <c r="M1875" s="361"/>
      <c r="N1875" s="361"/>
    </row>
    <row r="1876" spans="1:14">
      <c r="A1876" s="360"/>
      <c r="B1876" s="165"/>
      <c r="C1876" s="165"/>
      <c r="D1876" s="165"/>
      <c r="E1876" s="165"/>
      <c r="F1876" s="165"/>
      <c r="G1876" s="361"/>
      <c r="H1876" s="361"/>
      <c r="I1876" s="361"/>
      <c r="J1876" s="361"/>
      <c r="K1876" s="361"/>
      <c r="L1876" s="361"/>
      <c r="M1876" s="361"/>
      <c r="N1876" s="361"/>
    </row>
    <row r="1877" spans="1:14">
      <c r="A1877" s="360"/>
      <c r="B1877" s="165"/>
      <c r="C1877" s="165"/>
      <c r="D1877" s="165"/>
      <c r="E1877" s="165"/>
      <c r="F1877" s="165"/>
      <c r="G1877" s="361"/>
      <c r="H1877" s="361"/>
      <c r="I1877" s="361"/>
      <c r="J1877" s="361"/>
      <c r="K1877" s="361"/>
      <c r="L1877" s="361"/>
      <c r="M1877" s="361"/>
      <c r="N1877" s="361"/>
    </row>
    <row r="1878" spans="1:14">
      <c r="A1878" s="360"/>
      <c r="B1878" s="165"/>
      <c r="C1878" s="165"/>
      <c r="D1878" s="165"/>
      <c r="E1878" s="165"/>
      <c r="F1878" s="165"/>
      <c r="G1878" s="361"/>
      <c r="H1878" s="361"/>
      <c r="I1878" s="361"/>
      <c r="J1878" s="361"/>
      <c r="K1878" s="361"/>
      <c r="L1878" s="361"/>
      <c r="M1878" s="361"/>
      <c r="N1878" s="361"/>
    </row>
    <row r="1879" spans="1:14">
      <c r="A1879" s="360"/>
      <c r="B1879" s="165"/>
      <c r="C1879" s="165"/>
      <c r="D1879" s="165"/>
      <c r="E1879" s="165"/>
      <c r="F1879" s="165"/>
      <c r="G1879" s="361"/>
      <c r="H1879" s="361"/>
      <c r="I1879" s="361"/>
      <c r="J1879" s="361"/>
      <c r="K1879" s="361"/>
      <c r="L1879" s="361"/>
      <c r="M1879" s="361"/>
      <c r="N1879" s="361"/>
    </row>
    <row r="1880" spans="1:14">
      <c r="A1880" s="360"/>
      <c r="B1880" s="165"/>
      <c r="C1880" s="165"/>
      <c r="D1880" s="165"/>
      <c r="E1880" s="165"/>
      <c r="F1880" s="165"/>
      <c r="G1880" s="361"/>
      <c r="H1880" s="361"/>
      <c r="I1880" s="361"/>
      <c r="J1880" s="361"/>
      <c r="K1880" s="361"/>
      <c r="L1880" s="361"/>
      <c r="M1880" s="361"/>
      <c r="N1880" s="361"/>
    </row>
    <row r="1881" spans="1:14">
      <c r="A1881" s="360"/>
      <c r="B1881" s="165"/>
      <c r="C1881" s="165"/>
      <c r="D1881" s="165"/>
      <c r="E1881" s="165"/>
      <c r="F1881" s="165"/>
      <c r="G1881" s="361"/>
      <c r="H1881" s="361"/>
      <c r="I1881" s="361"/>
      <c r="J1881" s="361"/>
      <c r="K1881" s="361"/>
      <c r="L1881" s="361"/>
      <c r="M1881" s="361"/>
      <c r="N1881" s="361"/>
    </row>
    <row r="1882" spans="1:14">
      <c r="A1882" s="360"/>
      <c r="B1882" s="165"/>
      <c r="C1882" s="165"/>
      <c r="D1882" s="165"/>
      <c r="E1882" s="165"/>
      <c r="F1882" s="165"/>
      <c r="G1882" s="361"/>
      <c r="H1882" s="361"/>
      <c r="I1882" s="361"/>
      <c r="J1882" s="361"/>
      <c r="K1882" s="361"/>
      <c r="L1882" s="361"/>
      <c r="M1882" s="361"/>
      <c r="N1882" s="361"/>
    </row>
    <row r="1883" spans="1:14">
      <c r="A1883" s="360"/>
      <c r="B1883" s="165"/>
      <c r="C1883" s="165"/>
      <c r="D1883" s="165"/>
      <c r="E1883" s="165"/>
      <c r="F1883" s="165"/>
      <c r="G1883" s="361"/>
      <c r="H1883" s="361"/>
      <c r="I1883" s="361"/>
      <c r="J1883" s="361"/>
      <c r="K1883" s="361"/>
      <c r="L1883" s="361"/>
      <c r="M1883" s="361"/>
      <c r="N1883" s="361"/>
    </row>
    <row r="1884" spans="1:14">
      <c r="A1884" s="360"/>
      <c r="B1884" s="165"/>
      <c r="C1884" s="165"/>
      <c r="D1884" s="165"/>
      <c r="E1884" s="165"/>
      <c r="F1884" s="165"/>
      <c r="G1884" s="361"/>
      <c r="H1884" s="361"/>
      <c r="I1884" s="361"/>
      <c r="J1884" s="361"/>
      <c r="K1884" s="361"/>
      <c r="L1884" s="361"/>
      <c r="M1884" s="361"/>
      <c r="N1884" s="361"/>
    </row>
    <row r="1885" spans="1:14">
      <c r="A1885" s="360"/>
      <c r="B1885" s="165"/>
      <c r="C1885" s="165"/>
      <c r="D1885" s="165"/>
      <c r="E1885" s="165"/>
      <c r="F1885" s="165"/>
      <c r="G1885" s="361"/>
      <c r="H1885" s="361"/>
      <c r="I1885" s="361"/>
      <c r="J1885" s="361"/>
      <c r="K1885" s="361"/>
      <c r="L1885" s="361"/>
      <c r="M1885" s="361"/>
      <c r="N1885" s="361"/>
    </row>
    <row r="1886" spans="1:14">
      <c r="A1886" s="360"/>
      <c r="B1886" s="165"/>
      <c r="C1886" s="165"/>
      <c r="D1886" s="165"/>
      <c r="E1886" s="165"/>
      <c r="F1886" s="165"/>
      <c r="G1886" s="361"/>
      <c r="H1886" s="361"/>
      <c r="I1886" s="361"/>
      <c r="J1886" s="361"/>
      <c r="K1886" s="361"/>
      <c r="L1886" s="361"/>
      <c r="M1886" s="361"/>
      <c r="N1886" s="361"/>
    </row>
    <row r="1887" spans="1:14">
      <c r="A1887" s="360"/>
      <c r="B1887" s="165"/>
      <c r="C1887" s="165"/>
      <c r="D1887" s="165"/>
      <c r="E1887" s="165"/>
      <c r="F1887" s="165"/>
      <c r="G1887" s="361"/>
      <c r="H1887" s="361"/>
      <c r="I1887" s="361"/>
      <c r="J1887" s="361"/>
      <c r="K1887" s="361"/>
      <c r="L1887" s="361"/>
      <c r="M1887" s="361"/>
      <c r="N1887" s="361"/>
    </row>
    <row r="1888" spans="1:14">
      <c r="A1888" s="360"/>
      <c r="B1888" s="165"/>
      <c r="C1888" s="165"/>
      <c r="D1888" s="165"/>
      <c r="E1888" s="165"/>
      <c r="F1888" s="165"/>
      <c r="G1888" s="361"/>
      <c r="H1888" s="361"/>
      <c r="I1888" s="361"/>
      <c r="J1888" s="361"/>
      <c r="K1888" s="361"/>
      <c r="L1888" s="361"/>
      <c r="M1888" s="361"/>
      <c r="N1888" s="361"/>
    </row>
    <row r="1889" spans="1:14">
      <c r="A1889" s="360"/>
      <c r="B1889" s="165"/>
      <c r="C1889" s="165"/>
      <c r="D1889" s="165"/>
      <c r="E1889" s="165"/>
      <c r="F1889" s="165"/>
      <c r="G1889" s="361"/>
      <c r="H1889" s="361"/>
      <c r="I1889" s="361"/>
      <c r="J1889" s="361"/>
      <c r="K1889" s="361"/>
      <c r="L1889" s="361"/>
      <c r="M1889" s="361"/>
      <c r="N1889" s="361"/>
    </row>
    <row r="1890" spans="1:14">
      <c r="A1890" s="360"/>
      <c r="B1890" s="165"/>
      <c r="C1890" s="165"/>
      <c r="D1890" s="165"/>
      <c r="E1890" s="165"/>
      <c r="F1890" s="165"/>
      <c r="G1890" s="361"/>
      <c r="H1890" s="361"/>
      <c r="I1890" s="361"/>
      <c r="J1890" s="361"/>
      <c r="K1890" s="361"/>
      <c r="L1890" s="361"/>
      <c r="M1890" s="361"/>
      <c r="N1890" s="361"/>
    </row>
    <row r="1891" spans="1:14">
      <c r="A1891" s="360"/>
      <c r="B1891" s="165"/>
      <c r="C1891" s="165"/>
      <c r="D1891" s="165"/>
      <c r="E1891" s="165"/>
      <c r="F1891" s="165"/>
      <c r="G1891" s="361"/>
      <c r="H1891" s="361"/>
      <c r="I1891" s="361"/>
      <c r="J1891" s="361"/>
      <c r="K1891" s="361"/>
      <c r="L1891" s="361"/>
      <c r="M1891" s="361"/>
      <c r="N1891" s="361"/>
    </row>
    <row r="1892" spans="1:14">
      <c r="A1892" s="360"/>
      <c r="B1892" s="165"/>
      <c r="C1892" s="165"/>
      <c r="D1892" s="165"/>
      <c r="E1892" s="165"/>
      <c r="F1892" s="165"/>
      <c r="G1892" s="361"/>
      <c r="H1892" s="361"/>
      <c r="I1892" s="361"/>
      <c r="J1892" s="361"/>
      <c r="K1892" s="361"/>
      <c r="L1892" s="361"/>
      <c r="M1892" s="361"/>
      <c r="N1892" s="361"/>
    </row>
    <row r="1893" spans="1:14">
      <c r="A1893" s="360"/>
      <c r="B1893" s="165"/>
      <c r="C1893" s="165"/>
      <c r="D1893" s="165"/>
      <c r="E1893" s="165"/>
      <c r="F1893" s="165"/>
      <c r="G1893" s="361"/>
      <c r="H1893" s="361"/>
      <c r="I1893" s="361"/>
      <c r="J1893" s="361"/>
      <c r="K1893" s="361"/>
      <c r="L1893" s="361"/>
      <c r="M1893" s="361"/>
      <c r="N1893" s="361"/>
    </row>
    <row r="1894" spans="1:14">
      <c r="A1894" s="360"/>
      <c r="B1894" s="165"/>
      <c r="C1894" s="165"/>
      <c r="D1894" s="165"/>
      <c r="E1894" s="165"/>
      <c r="F1894" s="165"/>
      <c r="G1894" s="361"/>
      <c r="H1894" s="361"/>
      <c r="I1894" s="361"/>
      <c r="J1894" s="361"/>
      <c r="K1894" s="361"/>
      <c r="L1894" s="361"/>
      <c r="M1894" s="361"/>
      <c r="N1894" s="361"/>
    </row>
    <row r="1895" spans="1:14">
      <c r="A1895" s="360"/>
      <c r="B1895" s="165"/>
      <c r="C1895" s="165"/>
      <c r="D1895" s="165"/>
      <c r="E1895" s="165"/>
      <c r="F1895" s="165"/>
      <c r="G1895" s="361"/>
      <c r="H1895" s="361"/>
      <c r="I1895" s="361"/>
      <c r="J1895" s="361"/>
      <c r="K1895" s="361"/>
      <c r="L1895" s="361"/>
      <c r="M1895" s="361"/>
      <c r="N1895" s="361"/>
    </row>
    <row r="1896" spans="1:14">
      <c r="A1896" s="360"/>
      <c r="B1896" s="165"/>
      <c r="C1896" s="165"/>
      <c r="D1896" s="165"/>
      <c r="E1896" s="165"/>
      <c r="F1896" s="165"/>
      <c r="G1896" s="361"/>
      <c r="H1896" s="361"/>
      <c r="I1896" s="361"/>
      <c r="J1896" s="361"/>
      <c r="K1896" s="361"/>
      <c r="L1896" s="361"/>
      <c r="M1896" s="361"/>
      <c r="N1896" s="361"/>
    </row>
    <row r="1897" spans="1:14">
      <c r="A1897" s="360"/>
      <c r="B1897" s="165"/>
      <c r="C1897" s="165"/>
      <c r="D1897" s="165"/>
      <c r="E1897" s="165"/>
      <c r="F1897" s="165"/>
      <c r="G1897" s="361"/>
      <c r="H1897" s="361"/>
      <c r="I1897" s="361"/>
      <c r="J1897" s="361"/>
      <c r="K1897" s="361"/>
      <c r="L1897" s="361"/>
      <c r="M1897" s="361"/>
      <c r="N1897" s="361"/>
    </row>
    <row r="1898" spans="1:14">
      <c r="A1898" s="360"/>
      <c r="B1898" s="165"/>
      <c r="C1898" s="165"/>
      <c r="D1898" s="165"/>
      <c r="E1898" s="165"/>
      <c r="F1898" s="165"/>
      <c r="G1898" s="361"/>
      <c r="H1898" s="361"/>
      <c r="I1898" s="361"/>
      <c r="J1898" s="361"/>
      <c r="K1898" s="361"/>
      <c r="L1898" s="361"/>
      <c r="M1898" s="361"/>
      <c r="N1898" s="361"/>
    </row>
    <row r="1899" spans="1:14">
      <c r="A1899" s="360"/>
      <c r="B1899" s="165"/>
      <c r="C1899" s="165"/>
      <c r="D1899" s="165"/>
      <c r="E1899" s="165"/>
      <c r="F1899" s="165"/>
      <c r="G1899" s="361"/>
      <c r="H1899" s="361"/>
      <c r="I1899" s="361"/>
      <c r="J1899" s="361"/>
      <c r="K1899" s="361"/>
      <c r="L1899" s="361"/>
      <c r="M1899" s="361"/>
      <c r="N1899" s="361"/>
    </row>
    <row r="1900" spans="1:14">
      <c r="A1900" s="360"/>
      <c r="B1900" s="165"/>
      <c r="C1900" s="165"/>
      <c r="D1900" s="165"/>
      <c r="E1900" s="165"/>
      <c r="F1900" s="165"/>
      <c r="G1900" s="361"/>
      <c r="H1900" s="361"/>
      <c r="I1900" s="361"/>
      <c r="J1900" s="361"/>
      <c r="K1900" s="361"/>
      <c r="L1900" s="361"/>
      <c r="M1900" s="361"/>
      <c r="N1900" s="361"/>
    </row>
    <row r="1901" spans="1:14">
      <c r="A1901" s="360"/>
      <c r="B1901" s="165"/>
      <c r="C1901" s="165"/>
      <c r="D1901" s="165"/>
      <c r="E1901" s="165"/>
      <c r="F1901" s="165"/>
      <c r="G1901" s="361"/>
      <c r="H1901" s="361"/>
      <c r="I1901" s="361"/>
      <c r="J1901" s="361"/>
      <c r="K1901" s="361"/>
      <c r="L1901" s="361"/>
      <c r="M1901" s="361"/>
      <c r="N1901" s="361"/>
    </row>
    <row r="1902" spans="1:14">
      <c r="A1902" s="360"/>
      <c r="B1902" s="165"/>
      <c r="C1902" s="165"/>
      <c r="D1902" s="165"/>
      <c r="E1902" s="165"/>
      <c r="F1902" s="165"/>
      <c r="G1902" s="361"/>
      <c r="H1902" s="361"/>
      <c r="I1902" s="361"/>
      <c r="J1902" s="361"/>
      <c r="K1902" s="361"/>
      <c r="L1902" s="361"/>
      <c r="M1902" s="361"/>
      <c r="N1902" s="361"/>
    </row>
    <row r="1903" spans="1:14">
      <c r="A1903" s="360"/>
      <c r="B1903" s="165"/>
      <c r="C1903" s="165"/>
      <c r="D1903" s="165"/>
      <c r="E1903" s="165"/>
      <c r="F1903" s="165"/>
      <c r="G1903" s="361"/>
      <c r="H1903" s="361"/>
      <c r="I1903" s="361"/>
      <c r="J1903" s="361"/>
      <c r="K1903" s="361"/>
      <c r="L1903" s="361"/>
      <c r="M1903" s="361"/>
      <c r="N1903" s="361"/>
    </row>
    <row r="1904" spans="1:14">
      <c r="A1904" s="360"/>
      <c r="B1904" s="165"/>
      <c r="C1904" s="165"/>
      <c r="D1904" s="165"/>
      <c r="E1904" s="165"/>
      <c r="F1904" s="165"/>
      <c r="G1904" s="361"/>
      <c r="H1904" s="361"/>
      <c r="I1904" s="361"/>
      <c r="J1904" s="361"/>
      <c r="K1904" s="361"/>
      <c r="L1904" s="361"/>
      <c r="M1904" s="361"/>
      <c r="N1904" s="361"/>
    </row>
    <row r="1905" spans="1:14">
      <c r="A1905" s="360"/>
      <c r="B1905" s="165"/>
      <c r="C1905" s="165"/>
      <c r="D1905" s="165"/>
      <c r="E1905" s="165"/>
      <c r="F1905" s="165"/>
      <c r="G1905" s="361"/>
      <c r="H1905" s="361"/>
      <c r="I1905" s="361"/>
      <c r="J1905" s="361"/>
      <c r="K1905" s="361"/>
      <c r="L1905" s="361"/>
      <c r="M1905" s="361"/>
      <c r="N1905" s="361"/>
    </row>
    <row r="1906" spans="1:14">
      <c r="A1906" s="360"/>
      <c r="B1906" s="165"/>
      <c r="C1906" s="165"/>
      <c r="D1906" s="165"/>
      <c r="E1906" s="165"/>
      <c r="F1906" s="165"/>
      <c r="G1906" s="361"/>
      <c r="H1906" s="361"/>
      <c r="I1906" s="361"/>
      <c r="J1906" s="361"/>
      <c r="K1906" s="361"/>
      <c r="L1906" s="361"/>
      <c r="M1906" s="361"/>
      <c r="N1906" s="361"/>
    </row>
    <row r="1907" spans="1:14">
      <c r="A1907" s="360"/>
      <c r="B1907" s="165"/>
      <c r="C1907" s="165"/>
      <c r="D1907" s="165"/>
      <c r="E1907" s="165"/>
      <c r="F1907" s="165"/>
      <c r="G1907" s="361"/>
      <c r="H1907" s="361"/>
      <c r="I1907" s="361"/>
      <c r="J1907" s="361"/>
      <c r="K1907" s="361"/>
      <c r="L1907" s="361"/>
      <c r="M1907" s="361"/>
      <c r="N1907" s="361"/>
    </row>
    <row r="1908" spans="1:14">
      <c r="A1908" s="360"/>
      <c r="B1908" s="165"/>
      <c r="C1908" s="165"/>
      <c r="D1908" s="165"/>
      <c r="E1908" s="165"/>
      <c r="F1908" s="165"/>
      <c r="G1908" s="361"/>
      <c r="H1908" s="361"/>
      <c r="I1908" s="361"/>
      <c r="J1908" s="361"/>
      <c r="K1908" s="361"/>
      <c r="L1908" s="361"/>
      <c r="M1908" s="361"/>
      <c r="N1908" s="361"/>
    </row>
    <row r="1909" spans="1:14">
      <c r="A1909" s="360"/>
      <c r="B1909" s="165"/>
      <c r="C1909" s="165"/>
      <c r="D1909" s="165"/>
      <c r="E1909" s="165"/>
      <c r="F1909" s="165"/>
      <c r="G1909" s="361"/>
      <c r="H1909" s="361"/>
      <c r="I1909" s="361"/>
      <c r="J1909" s="361"/>
      <c r="K1909" s="361"/>
      <c r="L1909" s="361"/>
      <c r="M1909" s="361"/>
      <c r="N1909" s="361"/>
    </row>
    <row r="1910" spans="1:14">
      <c r="A1910" s="360"/>
      <c r="B1910" s="165"/>
      <c r="C1910" s="165"/>
      <c r="D1910" s="165"/>
      <c r="E1910" s="165"/>
      <c r="F1910" s="165"/>
      <c r="G1910" s="361"/>
      <c r="H1910" s="361"/>
      <c r="I1910" s="361"/>
      <c r="J1910" s="361"/>
      <c r="K1910" s="361"/>
      <c r="L1910" s="361"/>
      <c r="M1910" s="361"/>
      <c r="N1910" s="361"/>
    </row>
    <row r="1911" spans="1:14">
      <c r="A1911" s="360"/>
      <c r="B1911" s="165"/>
      <c r="C1911" s="165"/>
      <c r="D1911" s="165"/>
      <c r="E1911" s="165"/>
      <c r="F1911" s="165"/>
      <c r="G1911" s="361"/>
      <c r="H1911" s="361"/>
      <c r="I1911" s="361"/>
      <c r="J1911" s="361"/>
      <c r="K1911" s="361"/>
      <c r="L1911" s="361"/>
      <c r="M1911" s="361"/>
      <c r="N1911" s="361"/>
    </row>
    <row r="1912" spans="1:14">
      <c r="A1912" s="360"/>
      <c r="B1912" s="165"/>
      <c r="C1912" s="165"/>
      <c r="D1912" s="165"/>
      <c r="E1912" s="165"/>
      <c r="F1912" s="165"/>
      <c r="G1912" s="361"/>
      <c r="H1912" s="361"/>
      <c r="I1912" s="361"/>
      <c r="J1912" s="361"/>
      <c r="K1912" s="361"/>
      <c r="L1912" s="361"/>
      <c r="M1912" s="361"/>
      <c r="N1912" s="361"/>
    </row>
    <row r="1913" spans="1:14">
      <c r="A1913" s="360"/>
      <c r="B1913" s="165"/>
      <c r="C1913" s="165"/>
      <c r="D1913" s="165"/>
      <c r="E1913" s="165"/>
      <c r="F1913" s="165"/>
      <c r="G1913" s="361"/>
      <c r="H1913" s="361"/>
      <c r="I1913" s="361"/>
      <c r="J1913" s="361"/>
      <c r="K1913" s="361"/>
      <c r="L1913" s="361"/>
      <c r="M1913" s="361"/>
      <c r="N1913" s="361"/>
    </row>
    <row r="1914" spans="1:14">
      <c r="A1914" s="360"/>
      <c r="B1914" s="165"/>
      <c r="C1914" s="165"/>
      <c r="D1914" s="165"/>
      <c r="E1914" s="165"/>
      <c r="F1914" s="165"/>
      <c r="G1914" s="361"/>
      <c r="H1914" s="361"/>
      <c r="I1914" s="361"/>
      <c r="J1914" s="361"/>
      <c r="K1914" s="361"/>
      <c r="L1914" s="361"/>
      <c r="M1914" s="361"/>
      <c r="N1914" s="361"/>
    </row>
    <row r="1915" spans="1:14">
      <c r="A1915" s="360"/>
      <c r="B1915" s="165"/>
      <c r="C1915" s="165"/>
      <c r="D1915" s="165"/>
      <c r="E1915" s="165"/>
      <c r="F1915" s="165"/>
      <c r="G1915" s="361"/>
      <c r="H1915" s="361"/>
      <c r="I1915" s="361"/>
      <c r="J1915" s="361"/>
      <c r="K1915" s="361"/>
      <c r="L1915" s="361"/>
      <c r="M1915" s="361"/>
      <c r="N1915" s="361"/>
    </row>
    <row r="1916" spans="1:14">
      <c r="A1916" s="360"/>
      <c r="B1916" s="165"/>
      <c r="C1916" s="165"/>
      <c r="D1916" s="165"/>
      <c r="E1916" s="165"/>
      <c r="F1916" s="165"/>
      <c r="G1916" s="361"/>
      <c r="H1916" s="361"/>
      <c r="I1916" s="361"/>
      <c r="J1916" s="361"/>
      <c r="K1916" s="361"/>
      <c r="L1916" s="361"/>
      <c r="M1916" s="361"/>
      <c r="N1916" s="361"/>
    </row>
    <row r="1917" spans="1:14">
      <c r="A1917" s="360"/>
      <c r="B1917" s="165"/>
      <c r="C1917" s="165"/>
      <c r="D1917" s="165"/>
      <c r="E1917" s="165"/>
      <c r="F1917" s="165"/>
      <c r="G1917" s="361"/>
      <c r="H1917" s="361"/>
      <c r="I1917" s="361"/>
      <c r="J1917" s="361"/>
      <c r="K1917" s="361"/>
      <c r="L1917" s="361"/>
      <c r="M1917" s="361"/>
      <c r="N1917" s="361"/>
    </row>
    <row r="1918" spans="1:14">
      <c r="A1918" s="360"/>
      <c r="B1918" s="165"/>
      <c r="C1918" s="165"/>
      <c r="D1918" s="165"/>
      <c r="E1918" s="165"/>
      <c r="F1918" s="165"/>
      <c r="G1918" s="361"/>
      <c r="H1918" s="361"/>
      <c r="I1918" s="361"/>
      <c r="J1918" s="361"/>
      <c r="K1918" s="361"/>
      <c r="L1918" s="361"/>
      <c r="M1918" s="361"/>
      <c r="N1918" s="361"/>
    </row>
    <row r="1919" spans="1:14">
      <c r="A1919" s="360"/>
      <c r="B1919" s="165"/>
      <c r="C1919" s="165"/>
      <c r="D1919" s="165"/>
      <c r="E1919" s="165"/>
      <c r="F1919" s="165"/>
      <c r="G1919" s="361"/>
      <c r="H1919" s="361"/>
      <c r="I1919" s="361"/>
      <c r="J1919" s="361"/>
      <c r="K1919" s="361"/>
      <c r="L1919" s="361"/>
      <c r="M1919" s="361"/>
      <c r="N1919" s="361"/>
    </row>
    <row r="1920" spans="1:14">
      <c r="A1920" s="360"/>
      <c r="B1920" s="165"/>
      <c r="C1920" s="165"/>
      <c r="D1920" s="165"/>
      <c r="E1920" s="165"/>
      <c r="F1920" s="165"/>
      <c r="G1920" s="361"/>
      <c r="H1920" s="361"/>
      <c r="I1920" s="361"/>
      <c r="J1920" s="361"/>
      <c r="K1920" s="361"/>
      <c r="L1920" s="361"/>
      <c r="M1920" s="361"/>
      <c r="N1920" s="361"/>
    </row>
    <row r="1921" spans="1:14">
      <c r="A1921" s="360"/>
      <c r="B1921" s="165"/>
      <c r="C1921" s="165"/>
      <c r="D1921" s="165"/>
      <c r="E1921" s="165"/>
      <c r="F1921" s="165"/>
      <c r="G1921" s="361"/>
      <c r="H1921" s="361"/>
      <c r="I1921" s="361"/>
      <c r="J1921" s="361"/>
      <c r="K1921" s="361"/>
      <c r="L1921" s="361"/>
      <c r="M1921" s="361"/>
      <c r="N1921" s="361"/>
    </row>
    <row r="1922" spans="1:14">
      <c r="A1922" s="360"/>
      <c r="B1922" s="165"/>
      <c r="C1922" s="165"/>
      <c r="D1922" s="165"/>
      <c r="E1922" s="165"/>
      <c r="F1922" s="165"/>
      <c r="G1922" s="361"/>
      <c r="H1922" s="361"/>
      <c r="I1922" s="361"/>
      <c r="J1922" s="361"/>
      <c r="K1922" s="361"/>
      <c r="L1922" s="361"/>
      <c r="M1922" s="361"/>
      <c r="N1922" s="361"/>
    </row>
    <row r="1923" spans="1:14">
      <c r="A1923" s="360"/>
      <c r="B1923" s="165"/>
      <c r="C1923" s="165"/>
      <c r="D1923" s="165"/>
      <c r="E1923" s="165"/>
      <c r="F1923" s="165"/>
      <c r="G1923" s="361"/>
      <c r="H1923" s="361"/>
      <c r="I1923" s="361"/>
      <c r="J1923" s="361"/>
      <c r="K1923" s="361"/>
      <c r="L1923" s="361"/>
      <c r="M1923" s="361"/>
      <c r="N1923" s="361"/>
    </row>
    <row r="1924" spans="1:14">
      <c r="A1924" s="360"/>
      <c r="B1924" s="165"/>
      <c r="C1924" s="165"/>
      <c r="D1924" s="165"/>
      <c r="E1924" s="165"/>
      <c r="F1924" s="165"/>
      <c r="G1924" s="361"/>
      <c r="H1924" s="361"/>
      <c r="I1924" s="361"/>
      <c r="J1924" s="361"/>
      <c r="K1924" s="361"/>
      <c r="L1924" s="361"/>
      <c r="M1924" s="361"/>
      <c r="N1924" s="361"/>
    </row>
    <row r="1925" spans="1:14">
      <c r="A1925" s="360"/>
      <c r="B1925" s="165"/>
      <c r="C1925" s="165"/>
      <c r="D1925" s="165"/>
      <c r="E1925" s="165"/>
      <c r="F1925" s="165"/>
      <c r="G1925" s="361"/>
      <c r="H1925" s="361"/>
      <c r="I1925" s="361"/>
      <c r="J1925" s="361"/>
      <c r="K1925" s="361"/>
      <c r="L1925" s="361"/>
      <c r="M1925" s="361"/>
      <c r="N1925" s="361"/>
    </row>
    <row r="1926" spans="1:14">
      <c r="A1926" s="360"/>
      <c r="B1926" s="165"/>
      <c r="C1926" s="165"/>
      <c r="D1926" s="165"/>
      <c r="E1926" s="165"/>
      <c r="F1926" s="165"/>
      <c r="G1926" s="361"/>
      <c r="H1926" s="361"/>
      <c r="I1926" s="361"/>
      <c r="J1926" s="361"/>
      <c r="K1926" s="361"/>
      <c r="L1926" s="361"/>
      <c r="M1926" s="361"/>
      <c r="N1926" s="361"/>
    </row>
    <row r="1927" spans="1:14">
      <c r="A1927" s="360"/>
      <c r="B1927" s="165"/>
      <c r="C1927" s="165"/>
      <c r="D1927" s="165"/>
      <c r="E1927" s="165"/>
      <c r="F1927" s="165"/>
      <c r="G1927" s="361"/>
      <c r="H1927" s="361"/>
      <c r="I1927" s="361"/>
      <c r="J1927" s="361"/>
      <c r="K1927" s="361"/>
      <c r="L1927" s="361"/>
      <c r="M1927" s="361"/>
      <c r="N1927" s="361"/>
    </row>
    <row r="1928" spans="1:14">
      <c r="A1928" s="360"/>
      <c r="B1928" s="165"/>
      <c r="C1928" s="165"/>
      <c r="D1928" s="165"/>
      <c r="E1928" s="165"/>
      <c r="F1928" s="165"/>
      <c r="G1928" s="361"/>
      <c r="H1928" s="361"/>
      <c r="I1928" s="361"/>
      <c r="J1928" s="361"/>
      <c r="K1928" s="361"/>
      <c r="L1928" s="361"/>
      <c r="M1928" s="361"/>
      <c r="N1928" s="361"/>
    </row>
    <row r="1929" spans="1:14">
      <c r="A1929" s="360"/>
      <c r="B1929" s="165"/>
      <c r="C1929" s="165"/>
      <c r="D1929" s="165"/>
      <c r="E1929" s="165"/>
      <c r="F1929" s="165"/>
      <c r="G1929" s="361"/>
      <c r="H1929" s="361"/>
      <c r="I1929" s="361"/>
      <c r="J1929" s="361"/>
      <c r="K1929" s="361"/>
      <c r="L1929" s="361"/>
      <c r="M1929" s="361"/>
      <c r="N1929" s="361"/>
    </row>
    <row r="1930" spans="1:14">
      <c r="A1930" s="360"/>
      <c r="B1930" s="165"/>
      <c r="C1930" s="165"/>
      <c r="D1930" s="165"/>
      <c r="E1930" s="165"/>
      <c r="F1930" s="165"/>
      <c r="G1930" s="361"/>
      <c r="H1930" s="361"/>
      <c r="I1930" s="361"/>
      <c r="J1930" s="361"/>
      <c r="K1930" s="361"/>
      <c r="L1930" s="361"/>
      <c r="M1930" s="361"/>
      <c r="N1930" s="361"/>
    </row>
    <row r="1931" spans="1:14">
      <c r="A1931" s="360"/>
      <c r="B1931" s="165"/>
      <c r="C1931" s="165"/>
      <c r="D1931" s="165"/>
      <c r="E1931" s="165"/>
      <c r="F1931" s="165"/>
      <c r="G1931" s="361"/>
      <c r="H1931" s="361"/>
      <c r="I1931" s="361"/>
      <c r="J1931" s="361"/>
      <c r="K1931" s="361"/>
      <c r="L1931" s="361"/>
      <c r="M1931" s="361"/>
      <c r="N1931" s="361"/>
    </row>
    <row r="1932" spans="1:14">
      <c r="A1932" s="360"/>
      <c r="B1932" s="165"/>
      <c r="C1932" s="165"/>
      <c r="D1932" s="165"/>
      <c r="E1932" s="165"/>
      <c r="F1932" s="165"/>
      <c r="G1932" s="361"/>
      <c r="H1932" s="361"/>
      <c r="I1932" s="361"/>
      <c r="J1932" s="361"/>
      <c r="K1932" s="361"/>
      <c r="L1932" s="361"/>
      <c r="M1932" s="361"/>
      <c r="N1932" s="361"/>
    </row>
    <row r="1933" spans="1:14">
      <c r="A1933" s="360"/>
      <c r="B1933" s="165"/>
      <c r="C1933" s="165"/>
      <c r="D1933" s="165"/>
      <c r="E1933" s="165"/>
      <c r="F1933" s="165"/>
      <c r="G1933" s="361"/>
      <c r="H1933" s="361"/>
      <c r="I1933" s="361"/>
      <c r="J1933" s="361"/>
      <c r="K1933" s="361"/>
      <c r="L1933" s="361"/>
      <c r="M1933" s="361"/>
      <c r="N1933" s="361"/>
    </row>
    <row r="1934" spans="1:14">
      <c r="A1934" s="360"/>
      <c r="B1934" s="165"/>
      <c r="C1934" s="165"/>
      <c r="D1934" s="165"/>
      <c r="E1934" s="165"/>
      <c r="F1934" s="165"/>
      <c r="G1934" s="361"/>
      <c r="H1934" s="361"/>
      <c r="I1934" s="361"/>
      <c r="J1934" s="361"/>
      <c r="K1934" s="361"/>
      <c r="L1934" s="361"/>
      <c r="M1934" s="361"/>
      <c r="N1934" s="361"/>
    </row>
    <row r="1935" spans="1:14">
      <c r="A1935" s="360"/>
      <c r="B1935" s="165"/>
      <c r="C1935" s="165"/>
      <c r="D1935" s="165"/>
      <c r="E1935" s="165"/>
      <c r="F1935" s="165"/>
      <c r="G1935" s="361"/>
      <c r="H1935" s="361"/>
      <c r="I1935" s="361"/>
      <c r="J1935" s="361"/>
      <c r="K1935" s="361"/>
      <c r="L1935" s="361"/>
      <c r="M1935" s="361"/>
      <c r="N1935" s="361"/>
    </row>
    <row r="1936" spans="1:14">
      <c r="A1936" s="360"/>
      <c r="B1936" s="165"/>
      <c r="C1936" s="165"/>
      <c r="D1936" s="165"/>
      <c r="E1936" s="165"/>
      <c r="F1936" s="165"/>
      <c r="G1936" s="361"/>
      <c r="H1936" s="361"/>
      <c r="I1936" s="361"/>
      <c r="J1936" s="361"/>
      <c r="K1936" s="361"/>
      <c r="L1936" s="361"/>
      <c r="M1936" s="361"/>
      <c r="N1936" s="361"/>
    </row>
    <row r="1937" spans="1:14">
      <c r="A1937" s="360"/>
      <c r="B1937" s="165"/>
      <c r="C1937" s="165"/>
      <c r="D1937" s="165"/>
      <c r="E1937" s="165"/>
      <c r="F1937" s="165"/>
      <c r="G1937" s="361"/>
      <c r="H1937" s="361"/>
      <c r="I1937" s="361"/>
      <c r="J1937" s="361"/>
      <c r="K1937" s="361"/>
      <c r="L1937" s="361"/>
      <c r="M1937" s="361"/>
      <c r="N1937" s="361"/>
    </row>
    <row r="1938" spans="1:14">
      <c r="A1938" s="360"/>
      <c r="B1938" s="165"/>
      <c r="C1938" s="165"/>
      <c r="D1938" s="165"/>
      <c r="E1938" s="165"/>
      <c r="F1938" s="165"/>
      <c r="G1938" s="361"/>
      <c r="H1938" s="361"/>
      <c r="I1938" s="361"/>
      <c r="J1938" s="361"/>
      <c r="K1938" s="361"/>
      <c r="L1938" s="361"/>
      <c r="M1938" s="361"/>
      <c r="N1938" s="361"/>
    </row>
    <row r="1939" spans="1:14">
      <c r="A1939" s="360"/>
      <c r="B1939" s="165"/>
      <c r="C1939" s="165"/>
      <c r="D1939" s="165"/>
      <c r="E1939" s="165"/>
      <c r="F1939" s="165"/>
      <c r="G1939" s="361"/>
      <c r="H1939" s="361"/>
      <c r="I1939" s="361"/>
      <c r="J1939" s="361"/>
      <c r="K1939" s="361"/>
      <c r="L1939" s="361"/>
      <c r="M1939" s="361"/>
      <c r="N1939" s="361"/>
    </row>
    <row r="1940" spans="1:14">
      <c r="A1940" s="360"/>
      <c r="B1940" s="165"/>
      <c r="C1940" s="165"/>
      <c r="D1940" s="165"/>
      <c r="E1940" s="165"/>
      <c r="F1940" s="165"/>
      <c r="G1940" s="361"/>
      <c r="H1940" s="361"/>
      <c r="I1940" s="361"/>
      <c r="J1940" s="361"/>
      <c r="K1940" s="361"/>
      <c r="L1940" s="361"/>
      <c r="M1940" s="361"/>
      <c r="N1940" s="361"/>
    </row>
    <row r="1941" spans="1:14">
      <c r="A1941" s="360"/>
      <c r="B1941" s="165"/>
      <c r="C1941" s="165"/>
      <c r="D1941" s="165"/>
      <c r="E1941" s="165"/>
      <c r="F1941" s="165"/>
      <c r="G1941" s="361"/>
      <c r="H1941" s="361"/>
      <c r="I1941" s="361"/>
      <c r="J1941" s="361"/>
      <c r="K1941" s="361"/>
      <c r="L1941" s="361"/>
      <c r="M1941" s="361"/>
      <c r="N1941" s="361"/>
    </row>
    <row r="1942" spans="1:14">
      <c r="A1942" s="360"/>
      <c r="B1942" s="165"/>
      <c r="C1942" s="165"/>
      <c r="D1942" s="165"/>
      <c r="E1942" s="165"/>
      <c r="F1942" s="165"/>
      <c r="G1942" s="361"/>
      <c r="H1942" s="361"/>
      <c r="I1942" s="361"/>
      <c r="J1942" s="361"/>
      <c r="K1942" s="361"/>
      <c r="L1942" s="361"/>
      <c r="M1942" s="361"/>
      <c r="N1942" s="361"/>
    </row>
    <row r="1943" spans="1:14">
      <c r="A1943" s="360"/>
      <c r="B1943" s="165"/>
      <c r="C1943" s="165"/>
      <c r="D1943" s="165"/>
      <c r="E1943" s="165"/>
      <c r="F1943" s="165"/>
      <c r="G1943" s="361"/>
      <c r="H1943" s="361"/>
      <c r="I1943" s="361"/>
      <c r="J1943" s="361"/>
      <c r="K1943" s="361"/>
      <c r="L1943" s="361"/>
      <c r="M1943" s="361"/>
      <c r="N1943" s="361"/>
    </row>
    <row r="1944" spans="1:14">
      <c r="A1944" s="360"/>
      <c r="B1944" s="165"/>
      <c r="C1944" s="165"/>
      <c r="D1944" s="165"/>
      <c r="E1944" s="165"/>
      <c r="F1944" s="165"/>
      <c r="G1944" s="361"/>
      <c r="H1944" s="361"/>
      <c r="I1944" s="361"/>
      <c r="J1944" s="361"/>
      <c r="K1944" s="361"/>
      <c r="L1944" s="361"/>
      <c r="M1944" s="361"/>
      <c r="N1944" s="361"/>
    </row>
    <row r="1945" spans="1:14">
      <c r="A1945" s="360"/>
      <c r="B1945" s="165"/>
      <c r="C1945" s="165"/>
      <c r="D1945" s="165"/>
      <c r="E1945" s="165"/>
      <c r="F1945" s="165"/>
      <c r="G1945" s="361"/>
      <c r="H1945" s="361"/>
      <c r="I1945" s="361"/>
      <c r="J1945" s="361"/>
      <c r="K1945" s="361"/>
      <c r="L1945" s="361"/>
      <c r="M1945" s="361"/>
      <c r="N1945" s="361"/>
    </row>
    <row r="1946" spans="1:14">
      <c r="A1946" s="360"/>
      <c r="B1946" s="165"/>
      <c r="C1946" s="165"/>
      <c r="D1946" s="165"/>
      <c r="E1946" s="165"/>
      <c r="F1946" s="165"/>
      <c r="G1946" s="361"/>
      <c r="H1946" s="361"/>
      <c r="I1946" s="361"/>
      <c r="J1946" s="361"/>
      <c r="K1946" s="361"/>
      <c r="L1946" s="361"/>
      <c r="M1946" s="361"/>
      <c r="N1946" s="361"/>
    </row>
    <row r="1947" spans="1:14">
      <c r="A1947" s="360"/>
      <c r="B1947" s="165"/>
      <c r="C1947" s="165"/>
      <c r="D1947" s="165"/>
      <c r="E1947" s="165"/>
      <c r="F1947" s="165"/>
      <c r="G1947" s="361"/>
      <c r="H1947" s="361"/>
      <c r="I1947" s="361"/>
      <c r="J1947" s="361"/>
      <c r="K1947" s="361"/>
      <c r="L1947" s="361"/>
      <c r="M1947" s="361"/>
      <c r="N1947" s="361"/>
    </row>
    <row r="1948" spans="1:14">
      <c r="A1948" s="360"/>
      <c r="B1948" s="165"/>
      <c r="C1948" s="165"/>
      <c r="D1948" s="165"/>
      <c r="E1948" s="165"/>
      <c r="F1948" s="165"/>
      <c r="G1948" s="361"/>
      <c r="H1948" s="361"/>
      <c r="I1948" s="361"/>
      <c r="J1948" s="361"/>
      <c r="K1948" s="361"/>
      <c r="L1948" s="361"/>
      <c r="M1948" s="361"/>
      <c r="N1948" s="361"/>
    </row>
    <row r="1949" spans="1:14">
      <c r="A1949" s="360"/>
      <c r="B1949" s="165"/>
      <c r="C1949" s="165"/>
      <c r="D1949" s="165"/>
      <c r="E1949" s="165"/>
      <c r="F1949" s="165"/>
      <c r="G1949" s="361"/>
      <c r="H1949" s="361"/>
      <c r="I1949" s="361"/>
      <c r="J1949" s="361"/>
      <c r="K1949" s="361"/>
      <c r="L1949" s="361"/>
      <c r="M1949" s="361"/>
      <c r="N1949" s="361"/>
    </row>
    <row r="1950" spans="1:14">
      <c r="A1950" s="360"/>
      <c r="B1950" s="165"/>
      <c r="C1950" s="165"/>
      <c r="D1950" s="165"/>
      <c r="E1950" s="165"/>
      <c r="F1950" s="165"/>
      <c r="G1950" s="361"/>
      <c r="H1950" s="361"/>
      <c r="I1950" s="361"/>
      <c r="J1950" s="361"/>
      <c r="K1950" s="361"/>
      <c r="L1950" s="361"/>
      <c r="M1950" s="361"/>
      <c r="N1950" s="361"/>
    </row>
    <row r="1951" spans="1:14">
      <c r="A1951" s="360"/>
      <c r="B1951" s="165"/>
      <c r="C1951" s="165"/>
      <c r="D1951" s="165"/>
      <c r="E1951" s="165"/>
      <c r="F1951" s="165"/>
      <c r="G1951" s="361"/>
      <c r="H1951" s="361"/>
      <c r="I1951" s="361"/>
      <c r="J1951" s="361"/>
      <c r="K1951" s="361"/>
      <c r="L1951" s="361"/>
      <c r="M1951" s="361"/>
      <c r="N1951" s="361"/>
    </row>
    <row r="1952" spans="1:14">
      <c r="A1952" s="360"/>
      <c r="B1952" s="165"/>
      <c r="C1952" s="165"/>
      <c r="D1952" s="165"/>
      <c r="E1952" s="165"/>
      <c r="F1952" s="165"/>
      <c r="G1952" s="361"/>
      <c r="H1952" s="361"/>
      <c r="I1952" s="361"/>
      <c r="J1952" s="361"/>
      <c r="K1952" s="361"/>
      <c r="L1952" s="361"/>
      <c r="M1952" s="361"/>
      <c r="N1952" s="361"/>
    </row>
    <row r="1953" spans="1:14">
      <c r="A1953" s="360"/>
      <c r="B1953" s="165"/>
      <c r="C1953" s="165"/>
      <c r="D1953" s="165"/>
      <c r="E1953" s="165"/>
      <c r="F1953" s="165"/>
      <c r="G1953" s="361"/>
      <c r="H1953" s="361"/>
      <c r="I1953" s="361"/>
      <c r="J1953" s="361"/>
      <c r="K1953" s="361"/>
      <c r="L1953" s="361"/>
      <c r="M1953" s="361"/>
      <c r="N1953" s="361"/>
    </row>
    <row r="1954" spans="1:14">
      <c r="A1954" s="360"/>
      <c r="B1954" s="165"/>
      <c r="C1954" s="165"/>
      <c r="D1954" s="165"/>
      <c r="E1954" s="165"/>
      <c r="F1954" s="165"/>
      <c r="G1954" s="361"/>
      <c r="H1954" s="361"/>
      <c r="I1954" s="361"/>
      <c r="J1954" s="361"/>
      <c r="K1954" s="361"/>
      <c r="L1954" s="361"/>
      <c r="M1954" s="361"/>
      <c r="N1954" s="361"/>
    </row>
    <row r="1955" spans="1:14">
      <c r="A1955" s="360"/>
      <c r="B1955" s="165"/>
      <c r="C1955" s="165"/>
      <c r="D1955" s="165"/>
      <c r="E1955" s="165"/>
      <c r="F1955" s="165"/>
      <c r="G1955" s="361"/>
      <c r="H1955" s="361"/>
      <c r="I1955" s="361"/>
      <c r="J1955" s="361"/>
      <c r="K1955" s="361"/>
      <c r="L1955" s="361"/>
      <c r="M1955" s="361"/>
      <c r="N1955" s="361"/>
    </row>
    <row r="1956" spans="1:14">
      <c r="A1956" s="360"/>
      <c r="B1956" s="165"/>
      <c r="C1956" s="165"/>
      <c r="D1956" s="165"/>
      <c r="E1956" s="165"/>
      <c r="F1956" s="165"/>
      <c r="G1956" s="361"/>
      <c r="H1956" s="361"/>
      <c r="I1956" s="361"/>
      <c r="J1956" s="361"/>
      <c r="K1956" s="361"/>
      <c r="L1956" s="361"/>
      <c r="M1956" s="361"/>
      <c r="N1956" s="361"/>
    </row>
    <row r="1957" spans="1:14">
      <c r="A1957" s="360"/>
      <c r="B1957" s="165"/>
      <c r="C1957" s="165"/>
      <c r="D1957" s="165"/>
      <c r="E1957" s="165"/>
      <c r="F1957" s="165"/>
      <c r="G1957" s="361"/>
      <c r="H1957" s="361"/>
      <c r="I1957" s="361"/>
      <c r="J1957" s="361"/>
      <c r="K1957" s="361"/>
      <c r="L1957" s="361"/>
      <c r="M1957" s="361"/>
      <c r="N1957" s="361"/>
    </row>
    <row r="1958" spans="1:14">
      <c r="A1958" s="360"/>
      <c r="B1958" s="165"/>
      <c r="C1958" s="165"/>
      <c r="D1958" s="165"/>
      <c r="E1958" s="165"/>
      <c r="F1958" s="165"/>
      <c r="G1958" s="361"/>
      <c r="H1958" s="361"/>
      <c r="I1958" s="361"/>
      <c r="J1958" s="361"/>
      <c r="K1958" s="361"/>
      <c r="L1958" s="361"/>
      <c r="M1958" s="361"/>
      <c r="N1958" s="361"/>
    </row>
    <row r="1959" spans="1:14">
      <c r="A1959" s="360"/>
      <c r="B1959" s="165"/>
      <c r="C1959" s="165"/>
      <c r="D1959" s="165"/>
      <c r="E1959" s="165"/>
      <c r="F1959" s="165"/>
      <c r="G1959" s="361"/>
      <c r="H1959" s="361"/>
      <c r="I1959" s="361"/>
      <c r="J1959" s="361"/>
      <c r="K1959" s="361"/>
      <c r="L1959" s="361"/>
      <c r="M1959" s="361"/>
      <c r="N1959" s="361"/>
    </row>
    <row r="1960" spans="1:14">
      <c r="A1960" s="360"/>
      <c r="B1960" s="165"/>
      <c r="C1960" s="165"/>
      <c r="D1960" s="165"/>
      <c r="E1960" s="165"/>
      <c r="F1960" s="165"/>
      <c r="G1960" s="361"/>
      <c r="H1960" s="361"/>
      <c r="I1960" s="361"/>
      <c r="J1960" s="361"/>
      <c r="K1960" s="361"/>
      <c r="L1960" s="361"/>
      <c r="M1960" s="361"/>
      <c r="N1960" s="361"/>
    </row>
    <row r="1961" spans="1:14">
      <c r="A1961" s="360"/>
      <c r="B1961" s="165"/>
      <c r="C1961" s="165"/>
      <c r="D1961" s="165"/>
      <c r="E1961" s="165"/>
      <c r="F1961" s="165"/>
      <c r="G1961" s="361"/>
      <c r="H1961" s="361"/>
      <c r="I1961" s="361"/>
      <c r="J1961" s="361"/>
      <c r="K1961" s="361"/>
      <c r="L1961" s="361"/>
      <c r="M1961" s="361"/>
      <c r="N1961" s="361"/>
    </row>
    <row r="1962" spans="1:14">
      <c r="A1962" s="360"/>
      <c r="B1962" s="165"/>
      <c r="C1962" s="165"/>
      <c r="D1962" s="165"/>
      <c r="E1962" s="165"/>
      <c r="F1962" s="165"/>
      <c r="G1962" s="361"/>
      <c r="H1962" s="361"/>
      <c r="I1962" s="361"/>
      <c r="J1962" s="361"/>
      <c r="K1962" s="361"/>
      <c r="L1962" s="361"/>
      <c r="M1962" s="361"/>
      <c r="N1962" s="361"/>
    </row>
    <row r="1963" spans="1:14">
      <c r="A1963" s="360"/>
      <c r="B1963" s="165"/>
      <c r="C1963" s="165"/>
      <c r="D1963" s="165"/>
      <c r="E1963" s="165"/>
      <c r="F1963" s="165"/>
      <c r="G1963" s="361"/>
      <c r="H1963" s="361"/>
      <c r="I1963" s="361"/>
      <c r="J1963" s="361"/>
      <c r="K1963" s="361"/>
      <c r="L1963" s="361"/>
      <c r="M1963" s="361"/>
      <c r="N1963" s="361"/>
    </row>
    <row r="1964" spans="1:14">
      <c r="A1964" s="360"/>
      <c r="B1964" s="165"/>
      <c r="C1964" s="165"/>
      <c r="D1964" s="165"/>
      <c r="E1964" s="165"/>
      <c r="F1964" s="165"/>
      <c r="G1964" s="361"/>
      <c r="H1964" s="361"/>
      <c r="I1964" s="361"/>
      <c r="J1964" s="361"/>
      <c r="K1964" s="361"/>
      <c r="L1964" s="361"/>
      <c r="M1964" s="361"/>
      <c r="N1964" s="361"/>
    </row>
    <row r="1965" spans="1:14">
      <c r="A1965" s="360"/>
      <c r="B1965" s="165"/>
      <c r="C1965" s="165"/>
      <c r="D1965" s="165"/>
      <c r="E1965" s="165"/>
      <c r="F1965" s="165"/>
      <c r="G1965" s="361"/>
      <c r="H1965" s="361"/>
      <c r="I1965" s="361"/>
      <c r="J1965" s="361"/>
      <c r="K1965" s="361"/>
      <c r="L1965" s="361"/>
      <c r="M1965" s="361"/>
      <c r="N1965" s="361"/>
    </row>
    <row r="1966" spans="1:14">
      <c r="A1966" s="360"/>
      <c r="B1966" s="165"/>
      <c r="C1966" s="165"/>
      <c r="D1966" s="165"/>
      <c r="E1966" s="165"/>
      <c r="F1966" s="165"/>
      <c r="G1966" s="361"/>
      <c r="H1966" s="361"/>
      <c r="I1966" s="361"/>
      <c r="J1966" s="361"/>
      <c r="K1966" s="361"/>
      <c r="L1966" s="361"/>
      <c r="M1966" s="361"/>
      <c r="N1966" s="361"/>
    </row>
    <row r="1967" spans="1:14">
      <c r="A1967" s="360"/>
      <c r="B1967" s="165"/>
      <c r="C1967" s="165"/>
      <c r="D1967" s="165"/>
      <c r="E1967" s="165"/>
      <c r="F1967" s="165"/>
      <c r="G1967" s="361"/>
      <c r="H1967" s="361"/>
      <c r="I1967" s="361"/>
      <c r="J1967" s="361"/>
      <c r="K1967" s="361"/>
      <c r="L1967" s="361"/>
      <c r="M1967" s="361"/>
      <c r="N1967" s="361"/>
    </row>
    <row r="1968" spans="1:14">
      <c r="A1968" s="360"/>
      <c r="B1968" s="165"/>
      <c r="C1968" s="165"/>
      <c r="D1968" s="165"/>
      <c r="E1968" s="165"/>
      <c r="F1968" s="165"/>
      <c r="G1968" s="361"/>
      <c r="H1968" s="361"/>
      <c r="I1968" s="361"/>
      <c r="J1968" s="361"/>
      <c r="K1968" s="361"/>
      <c r="L1968" s="361"/>
      <c r="M1968" s="361"/>
      <c r="N1968" s="361"/>
    </row>
    <row r="1969" spans="1:14">
      <c r="A1969" s="360"/>
      <c r="B1969" s="165"/>
      <c r="C1969" s="165"/>
      <c r="D1969" s="165"/>
      <c r="E1969" s="165"/>
      <c r="F1969" s="165"/>
      <c r="G1969" s="361"/>
      <c r="H1969" s="361"/>
      <c r="I1969" s="361"/>
      <c r="J1969" s="361"/>
      <c r="K1969" s="361"/>
      <c r="L1969" s="361"/>
      <c r="M1969" s="361"/>
      <c r="N1969" s="361"/>
    </row>
    <row r="1970" spans="1:14">
      <c r="A1970" s="360"/>
      <c r="B1970" s="165"/>
      <c r="C1970" s="165"/>
      <c r="D1970" s="165"/>
      <c r="E1970" s="165"/>
      <c r="F1970" s="165"/>
      <c r="G1970" s="361"/>
      <c r="H1970" s="361"/>
      <c r="I1970" s="361"/>
      <c r="J1970" s="361"/>
      <c r="K1970" s="361"/>
      <c r="L1970" s="361"/>
      <c r="M1970" s="361"/>
      <c r="N1970" s="361"/>
    </row>
    <row r="1971" spans="1:14">
      <c r="A1971" s="360"/>
      <c r="B1971" s="165"/>
      <c r="C1971" s="165"/>
      <c r="D1971" s="165"/>
      <c r="E1971" s="165"/>
      <c r="F1971" s="165"/>
      <c r="G1971" s="361"/>
      <c r="H1971" s="361"/>
      <c r="I1971" s="361"/>
      <c r="J1971" s="361"/>
      <c r="K1971" s="361"/>
      <c r="L1971" s="361"/>
      <c r="M1971" s="361"/>
      <c r="N1971" s="361"/>
    </row>
    <row r="1972" spans="1:14">
      <c r="A1972" s="360"/>
      <c r="B1972" s="165"/>
      <c r="C1972" s="165"/>
      <c r="D1972" s="165"/>
      <c r="E1972" s="165"/>
      <c r="F1972" s="165"/>
      <c r="G1972" s="361"/>
      <c r="H1972" s="361"/>
      <c r="I1972" s="361"/>
      <c r="J1972" s="361"/>
      <c r="K1972" s="361"/>
      <c r="L1972" s="361"/>
      <c r="M1972" s="361"/>
      <c r="N1972" s="361"/>
    </row>
    <row r="1973" spans="1:14">
      <c r="A1973" s="360"/>
      <c r="B1973" s="165"/>
      <c r="C1973" s="165"/>
      <c r="D1973" s="165"/>
      <c r="E1973" s="165"/>
      <c r="F1973" s="165"/>
      <c r="G1973" s="361"/>
      <c r="H1973" s="361"/>
      <c r="I1973" s="361"/>
      <c r="J1973" s="361"/>
      <c r="K1973" s="361"/>
      <c r="L1973" s="361"/>
      <c r="M1973" s="361"/>
      <c r="N1973" s="361"/>
    </row>
    <row r="1974" spans="1:14">
      <c r="A1974" s="360"/>
      <c r="B1974" s="165"/>
      <c r="C1974" s="165"/>
      <c r="D1974" s="165"/>
      <c r="E1974" s="165"/>
      <c r="F1974" s="165"/>
      <c r="G1974" s="361"/>
      <c r="H1974" s="361"/>
      <c r="I1974" s="361"/>
      <c r="J1974" s="361"/>
      <c r="K1974" s="361"/>
      <c r="L1974" s="361"/>
      <c r="M1974" s="361"/>
      <c r="N1974" s="361"/>
    </row>
    <row r="1975" spans="1:14">
      <c r="A1975" s="360"/>
      <c r="B1975" s="165"/>
      <c r="C1975" s="165"/>
      <c r="D1975" s="165"/>
      <c r="E1975" s="165"/>
      <c r="F1975" s="165"/>
      <c r="G1975" s="361"/>
      <c r="H1975" s="361"/>
      <c r="I1975" s="361"/>
      <c r="J1975" s="361"/>
      <c r="K1975" s="361"/>
      <c r="L1975" s="361"/>
      <c r="M1975" s="361"/>
      <c r="N1975" s="361"/>
    </row>
    <row r="1976" spans="1:14">
      <c r="A1976" s="360"/>
      <c r="B1976" s="165"/>
      <c r="C1976" s="165"/>
      <c r="D1976" s="165"/>
      <c r="E1976" s="165"/>
      <c r="F1976" s="165"/>
      <c r="G1976" s="361"/>
      <c r="H1976" s="361"/>
      <c r="I1976" s="361"/>
      <c r="J1976" s="361"/>
      <c r="K1976" s="361"/>
      <c r="L1976" s="361"/>
      <c r="M1976" s="361"/>
      <c r="N1976" s="361"/>
    </row>
    <row r="1977" spans="1:14">
      <c r="A1977" s="360"/>
      <c r="B1977" s="165"/>
      <c r="C1977" s="165"/>
      <c r="D1977" s="165"/>
      <c r="E1977" s="165"/>
      <c r="F1977" s="165"/>
      <c r="G1977" s="361"/>
      <c r="H1977" s="361"/>
      <c r="I1977" s="361"/>
      <c r="J1977" s="361"/>
      <c r="K1977" s="361"/>
      <c r="L1977" s="361"/>
      <c r="M1977" s="361"/>
      <c r="N1977" s="361"/>
    </row>
    <row r="1978" spans="1:14">
      <c r="A1978" s="360"/>
      <c r="B1978" s="165"/>
      <c r="C1978" s="165"/>
      <c r="D1978" s="165"/>
      <c r="E1978" s="165"/>
      <c r="F1978" s="165"/>
      <c r="G1978" s="361"/>
      <c r="H1978" s="361"/>
      <c r="I1978" s="361"/>
      <c r="J1978" s="361"/>
      <c r="K1978" s="361"/>
      <c r="L1978" s="361"/>
      <c r="M1978" s="361"/>
      <c r="N1978" s="361"/>
    </row>
    <row r="1979" spans="1:14">
      <c r="A1979" s="360"/>
      <c r="B1979" s="165"/>
      <c r="C1979" s="165"/>
      <c r="D1979" s="165"/>
      <c r="E1979" s="165"/>
      <c r="F1979" s="165"/>
      <c r="G1979" s="361"/>
      <c r="H1979" s="361"/>
      <c r="I1979" s="361"/>
      <c r="J1979" s="361"/>
      <c r="K1979" s="361"/>
      <c r="L1979" s="361"/>
      <c r="M1979" s="361"/>
      <c r="N1979" s="361"/>
    </row>
    <row r="1980" spans="1:14">
      <c r="A1980" s="360"/>
      <c r="B1980" s="165"/>
      <c r="C1980" s="165"/>
      <c r="D1980" s="165"/>
      <c r="E1980" s="165"/>
      <c r="F1980" s="165"/>
      <c r="G1980" s="361"/>
      <c r="H1980" s="361"/>
      <c r="I1980" s="361"/>
      <c r="J1980" s="361"/>
      <c r="K1980" s="361"/>
      <c r="L1980" s="361"/>
      <c r="M1980" s="361"/>
      <c r="N1980" s="361"/>
    </row>
    <row r="1981" spans="1:14">
      <c r="A1981" s="360"/>
      <c r="B1981" s="165"/>
      <c r="C1981" s="165"/>
      <c r="D1981" s="165"/>
      <c r="E1981" s="165"/>
      <c r="F1981" s="165"/>
      <c r="G1981" s="361"/>
      <c r="H1981" s="361"/>
      <c r="I1981" s="361"/>
      <c r="J1981" s="361"/>
      <c r="K1981" s="361"/>
      <c r="L1981" s="361"/>
      <c r="M1981" s="361"/>
      <c r="N1981" s="361"/>
    </row>
    <row r="1982" spans="1:14">
      <c r="A1982" s="360"/>
      <c r="B1982" s="165"/>
      <c r="C1982" s="165"/>
      <c r="D1982" s="165"/>
      <c r="E1982" s="165"/>
      <c r="F1982" s="165"/>
      <c r="G1982" s="361"/>
      <c r="H1982" s="361"/>
      <c r="I1982" s="361"/>
      <c r="J1982" s="361"/>
      <c r="K1982" s="361"/>
      <c r="L1982" s="361"/>
      <c r="M1982" s="361"/>
      <c r="N1982" s="361"/>
    </row>
    <row r="1983" spans="1:14">
      <c r="A1983" s="360"/>
      <c r="B1983" s="165"/>
      <c r="C1983" s="165"/>
      <c r="D1983" s="165"/>
      <c r="E1983" s="165"/>
      <c r="F1983" s="165"/>
      <c r="G1983" s="361"/>
      <c r="H1983" s="361"/>
      <c r="I1983" s="361"/>
      <c r="J1983" s="361"/>
      <c r="K1983" s="361"/>
      <c r="L1983" s="361"/>
      <c r="M1983" s="361"/>
      <c r="N1983" s="361"/>
    </row>
    <row r="1984" spans="1:14">
      <c r="A1984" s="360"/>
      <c r="B1984" s="165"/>
      <c r="C1984" s="165"/>
      <c r="D1984" s="165"/>
      <c r="E1984" s="165"/>
      <c r="F1984" s="165"/>
      <c r="G1984" s="361"/>
      <c r="H1984" s="361"/>
      <c r="I1984" s="361"/>
      <c r="J1984" s="361"/>
      <c r="K1984" s="361"/>
      <c r="L1984" s="361"/>
      <c r="M1984" s="361"/>
      <c r="N1984" s="361"/>
    </row>
    <row r="1985" spans="1:14">
      <c r="A1985" s="360"/>
      <c r="B1985" s="165"/>
      <c r="C1985" s="165"/>
      <c r="D1985" s="165"/>
      <c r="E1985" s="165"/>
      <c r="F1985" s="165"/>
      <c r="G1985" s="361"/>
      <c r="H1985" s="361"/>
      <c r="I1985" s="361"/>
      <c r="J1985" s="361"/>
      <c r="K1985" s="361"/>
      <c r="L1985" s="361"/>
      <c r="M1985" s="361"/>
      <c r="N1985" s="361"/>
    </row>
    <row r="1986" spans="1:14">
      <c r="A1986" s="360"/>
      <c r="B1986" s="165"/>
      <c r="C1986" s="165"/>
      <c r="D1986" s="165"/>
      <c r="E1986" s="165"/>
      <c r="F1986" s="165"/>
      <c r="G1986" s="361"/>
      <c r="H1986" s="361"/>
      <c r="I1986" s="361"/>
      <c r="J1986" s="361"/>
      <c r="K1986" s="361"/>
      <c r="L1986" s="361"/>
      <c r="M1986" s="361"/>
      <c r="N1986" s="361"/>
    </row>
    <row r="1987" spans="1:14">
      <c r="A1987" s="360"/>
      <c r="B1987" s="165"/>
      <c r="C1987" s="165"/>
      <c r="D1987" s="165"/>
      <c r="E1987" s="165"/>
      <c r="F1987" s="165"/>
      <c r="G1987" s="361"/>
      <c r="H1987" s="361"/>
      <c r="I1987" s="361"/>
      <c r="J1987" s="361"/>
      <c r="K1987" s="361"/>
      <c r="L1987" s="361"/>
      <c r="M1987" s="361"/>
      <c r="N1987" s="361"/>
    </row>
    <row r="1988" spans="1:14">
      <c r="A1988" s="360"/>
      <c r="B1988" s="165"/>
      <c r="C1988" s="165"/>
      <c r="D1988" s="165"/>
      <c r="E1988" s="165"/>
      <c r="F1988" s="165"/>
      <c r="G1988" s="361"/>
      <c r="H1988" s="361"/>
      <c r="I1988" s="361"/>
      <c r="J1988" s="361"/>
      <c r="K1988" s="361"/>
      <c r="L1988" s="361"/>
      <c r="M1988" s="361"/>
      <c r="N1988" s="361"/>
    </row>
    <row r="1989" spans="1:14">
      <c r="A1989" s="360"/>
      <c r="B1989" s="165"/>
      <c r="C1989" s="165"/>
      <c r="D1989" s="165"/>
      <c r="E1989" s="165"/>
      <c r="F1989" s="165"/>
      <c r="G1989" s="361"/>
      <c r="H1989" s="361"/>
      <c r="I1989" s="361"/>
      <c r="J1989" s="361"/>
      <c r="K1989" s="361"/>
      <c r="L1989" s="361"/>
      <c r="M1989" s="361"/>
      <c r="N1989" s="361"/>
    </row>
    <row r="1990" spans="1:14">
      <c r="A1990" s="360"/>
      <c r="B1990" s="165"/>
      <c r="C1990" s="165"/>
      <c r="D1990" s="165"/>
      <c r="E1990" s="165"/>
      <c r="F1990" s="165"/>
      <c r="G1990" s="361"/>
      <c r="H1990" s="361"/>
      <c r="I1990" s="361"/>
      <c r="J1990" s="361"/>
      <c r="K1990" s="361"/>
      <c r="L1990" s="361"/>
      <c r="M1990" s="361"/>
      <c r="N1990" s="361"/>
    </row>
    <row r="1991" spans="1:14">
      <c r="A1991" s="360"/>
      <c r="B1991" s="165"/>
      <c r="C1991" s="165"/>
      <c r="D1991" s="165"/>
      <c r="E1991" s="165"/>
      <c r="F1991" s="165"/>
      <c r="G1991" s="361"/>
      <c r="H1991" s="361"/>
      <c r="I1991" s="361"/>
      <c r="J1991" s="361"/>
      <c r="K1991" s="361"/>
      <c r="L1991" s="361"/>
      <c r="M1991" s="361"/>
      <c r="N1991" s="361"/>
    </row>
    <row r="1992" spans="1:14">
      <c r="A1992" s="360"/>
      <c r="B1992" s="165"/>
      <c r="C1992" s="165"/>
      <c r="D1992" s="165"/>
      <c r="E1992" s="165"/>
      <c r="F1992" s="165"/>
      <c r="G1992" s="361"/>
      <c r="H1992" s="361"/>
      <c r="I1992" s="361"/>
      <c r="J1992" s="361"/>
      <c r="K1992" s="361"/>
      <c r="L1992" s="361"/>
      <c r="M1992" s="361"/>
      <c r="N1992" s="361"/>
    </row>
    <row r="1993" spans="1:14">
      <c r="A1993" s="360"/>
      <c r="B1993" s="165"/>
      <c r="C1993" s="165"/>
      <c r="D1993" s="165"/>
      <c r="E1993" s="165"/>
      <c r="F1993" s="165"/>
      <c r="G1993" s="361"/>
      <c r="H1993" s="361"/>
      <c r="I1993" s="361"/>
      <c r="J1993" s="361"/>
      <c r="K1993" s="361"/>
      <c r="L1993" s="361"/>
      <c r="M1993" s="361"/>
      <c r="N1993" s="361"/>
    </row>
    <row r="1994" spans="1:14">
      <c r="A1994" s="360"/>
      <c r="B1994" s="165"/>
      <c r="C1994" s="165"/>
      <c r="D1994" s="165"/>
      <c r="E1994" s="165"/>
      <c r="F1994" s="165"/>
      <c r="G1994" s="361"/>
      <c r="H1994" s="361"/>
      <c r="I1994" s="361"/>
      <c r="J1994" s="361"/>
      <c r="K1994" s="361"/>
      <c r="L1994" s="361"/>
      <c r="M1994" s="361"/>
      <c r="N1994" s="361"/>
    </row>
    <row r="1995" spans="1:14">
      <c r="A1995" s="360"/>
      <c r="B1995" s="165"/>
      <c r="C1995" s="165"/>
      <c r="D1995" s="165"/>
      <c r="E1995" s="165"/>
      <c r="F1995" s="165"/>
      <c r="G1995" s="361"/>
      <c r="H1995" s="361"/>
      <c r="I1995" s="361"/>
      <c r="J1995" s="361"/>
      <c r="K1995" s="361"/>
      <c r="L1995" s="361"/>
      <c r="M1995" s="361"/>
      <c r="N1995" s="361"/>
    </row>
    <row r="1996" spans="1:14">
      <c r="A1996" s="360"/>
      <c r="B1996" s="165"/>
      <c r="C1996" s="165"/>
      <c r="D1996" s="165"/>
      <c r="E1996" s="165"/>
      <c r="F1996" s="165"/>
      <c r="G1996" s="361"/>
      <c r="H1996" s="361"/>
      <c r="I1996" s="361"/>
      <c r="J1996" s="361"/>
      <c r="K1996" s="361"/>
      <c r="L1996" s="361"/>
      <c r="M1996" s="361"/>
      <c r="N1996" s="361"/>
    </row>
    <row r="1997" spans="1:14">
      <c r="A1997" s="360"/>
      <c r="B1997" s="165"/>
      <c r="C1997" s="165"/>
      <c r="D1997" s="165"/>
      <c r="E1997" s="165"/>
      <c r="F1997" s="165"/>
      <c r="G1997" s="361"/>
      <c r="H1997" s="361"/>
      <c r="I1997" s="361"/>
      <c r="J1997" s="361"/>
      <c r="K1997" s="361"/>
      <c r="L1997" s="361"/>
      <c r="M1997" s="361"/>
      <c r="N1997" s="361"/>
    </row>
    <row r="1998" spans="1:14">
      <c r="A1998" s="360"/>
      <c r="B1998" s="165"/>
      <c r="C1998" s="165"/>
      <c r="D1998" s="165"/>
      <c r="E1998" s="165"/>
      <c r="F1998" s="165"/>
      <c r="G1998" s="361"/>
      <c r="H1998" s="361"/>
      <c r="I1998" s="361"/>
      <c r="J1998" s="361"/>
      <c r="K1998" s="361"/>
      <c r="L1998" s="361"/>
      <c r="M1998" s="361"/>
      <c r="N1998" s="361"/>
    </row>
    <row r="1999" spans="1:14">
      <c r="A1999" s="360"/>
      <c r="B1999" s="165"/>
      <c r="C1999" s="165"/>
      <c r="D1999" s="165"/>
      <c r="E1999" s="165"/>
      <c r="F1999" s="165"/>
      <c r="G1999" s="361"/>
      <c r="H1999" s="361"/>
      <c r="I1999" s="361"/>
      <c r="J1999" s="361"/>
      <c r="K1999" s="361"/>
      <c r="L1999" s="361"/>
      <c r="M1999" s="361"/>
      <c r="N1999" s="361"/>
    </row>
    <row r="2000" spans="1:14">
      <c r="A2000" s="360"/>
      <c r="B2000" s="165"/>
      <c r="C2000" s="165"/>
      <c r="D2000" s="165"/>
      <c r="E2000" s="165"/>
      <c r="F2000" s="165"/>
      <c r="G2000" s="361"/>
      <c r="H2000" s="361"/>
      <c r="I2000" s="361"/>
      <c r="J2000" s="361"/>
      <c r="K2000" s="361"/>
      <c r="L2000" s="361"/>
      <c r="M2000" s="361"/>
      <c r="N2000" s="361"/>
    </row>
    <row r="2001" spans="1:14">
      <c r="A2001" s="360"/>
      <c r="B2001" s="165"/>
      <c r="C2001" s="165"/>
      <c r="D2001" s="165"/>
      <c r="E2001" s="165"/>
      <c r="F2001" s="165"/>
      <c r="G2001" s="361"/>
      <c r="H2001" s="361"/>
      <c r="I2001" s="361"/>
      <c r="J2001" s="361"/>
      <c r="K2001" s="361"/>
      <c r="L2001" s="361"/>
      <c r="M2001" s="361"/>
      <c r="N2001" s="361"/>
    </row>
    <row r="2002" spans="1:14">
      <c r="A2002" s="360"/>
      <c r="B2002" s="165"/>
      <c r="C2002" s="165"/>
      <c r="D2002" s="165"/>
      <c r="E2002" s="165"/>
      <c r="F2002" s="165"/>
      <c r="G2002" s="361"/>
      <c r="H2002" s="361"/>
      <c r="I2002" s="361"/>
      <c r="J2002" s="361"/>
      <c r="K2002" s="361"/>
      <c r="L2002" s="361"/>
      <c r="M2002" s="361"/>
      <c r="N2002" s="361"/>
    </row>
    <row r="2003" spans="1:14">
      <c r="A2003" s="360"/>
      <c r="B2003" s="165"/>
      <c r="C2003" s="165"/>
      <c r="D2003" s="165"/>
      <c r="E2003" s="165"/>
      <c r="F2003" s="165"/>
      <c r="G2003" s="361"/>
      <c r="H2003" s="361"/>
      <c r="I2003" s="361"/>
      <c r="J2003" s="361"/>
      <c r="K2003" s="361"/>
      <c r="L2003" s="361"/>
      <c r="M2003" s="361"/>
      <c r="N2003" s="361"/>
    </row>
    <row r="2004" spans="1:14">
      <c r="A2004" s="360"/>
      <c r="B2004" s="165"/>
      <c r="C2004" s="165"/>
      <c r="D2004" s="165"/>
      <c r="E2004" s="165"/>
      <c r="F2004" s="165"/>
      <c r="G2004" s="361"/>
      <c r="H2004" s="361"/>
      <c r="I2004" s="361"/>
      <c r="J2004" s="361"/>
      <c r="K2004" s="361"/>
      <c r="L2004" s="361"/>
      <c r="M2004" s="361"/>
      <c r="N2004" s="361"/>
    </row>
    <row r="2005" spans="1:14">
      <c r="A2005" s="360"/>
      <c r="B2005" s="165"/>
      <c r="C2005" s="165"/>
      <c r="D2005" s="165"/>
      <c r="E2005" s="165"/>
      <c r="F2005" s="165"/>
      <c r="G2005" s="361"/>
      <c r="H2005" s="361"/>
      <c r="I2005" s="361"/>
      <c r="J2005" s="361"/>
      <c r="K2005" s="361"/>
      <c r="L2005" s="361"/>
      <c r="M2005" s="361"/>
      <c r="N2005" s="361"/>
    </row>
    <row r="2006" spans="1:14">
      <c r="A2006" s="360"/>
      <c r="B2006" s="165"/>
      <c r="C2006" s="165"/>
      <c r="D2006" s="165"/>
      <c r="E2006" s="165"/>
      <c r="F2006" s="165"/>
      <c r="G2006" s="361"/>
      <c r="H2006" s="361"/>
      <c r="I2006" s="361"/>
      <c r="J2006" s="361"/>
      <c r="K2006" s="361"/>
      <c r="L2006" s="361"/>
      <c r="M2006" s="361"/>
      <c r="N2006" s="361"/>
    </row>
    <row r="2007" spans="1:14">
      <c r="A2007" s="360"/>
      <c r="B2007" s="165"/>
      <c r="C2007" s="165"/>
      <c r="D2007" s="165"/>
      <c r="E2007" s="165"/>
      <c r="F2007" s="165"/>
      <c r="G2007" s="361"/>
      <c r="H2007" s="361"/>
      <c r="I2007" s="361"/>
      <c r="J2007" s="361"/>
      <c r="K2007" s="361"/>
      <c r="L2007" s="361"/>
      <c r="M2007" s="361"/>
      <c r="N2007" s="361"/>
    </row>
    <row r="2008" spans="1:14">
      <c r="A2008" s="360"/>
      <c r="B2008" s="165"/>
      <c r="C2008" s="165"/>
      <c r="D2008" s="165"/>
      <c r="E2008" s="165"/>
      <c r="F2008" s="165"/>
      <c r="G2008" s="361"/>
      <c r="H2008" s="361"/>
      <c r="I2008" s="361"/>
      <c r="J2008" s="361"/>
      <c r="K2008" s="361"/>
      <c r="L2008" s="361"/>
      <c r="M2008" s="361"/>
      <c r="N2008" s="361"/>
    </row>
    <row r="2009" spans="1:14">
      <c r="A2009" s="360"/>
      <c r="B2009" s="165"/>
      <c r="C2009" s="165"/>
      <c r="D2009" s="165"/>
      <c r="E2009" s="165"/>
      <c r="F2009" s="165"/>
      <c r="G2009" s="361"/>
      <c r="H2009" s="361"/>
      <c r="I2009" s="361"/>
      <c r="J2009" s="361"/>
      <c r="K2009" s="361"/>
      <c r="L2009" s="361"/>
      <c r="M2009" s="361"/>
      <c r="N2009" s="361"/>
    </row>
    <row r="2010" spans="1:14">
      <c r="A2010" s="360"/>
      <c r="B2010" s="165"/>
      <c r="C2010" s="165"/>
      <c r="D2010" s="165"/>
      <c r="E2010" s="165"/>
      <c r="F2010" s="165"/>
      <c r="G2010" s="361"/>
      <c r="H2010" s="361"/>
      <c r="I2010" s="361"/>
      <c r="J2010" s="361"/>
      <c r="K2010" s="361"/>
      <c r="L2010" s="361"/>
      <c r="M2010" s="361"/>
      <c r="N2010" s="361"/>
    </row>
    <row r="2011" spans="1:14">
      <c r="A2011" s="360"/>
      <c r="B2011" s="165"/>
      <c r="C2011" s="165"/>
      <c r="D2011" s="165"/>
      <c r="E2011" s="165"/>
      <c r="F2011" s="165"/>
      <c r="G2011" s="361"/>
      <c r="H2011" s="361"/>
      <c r="I2011" s="361"/>
      <c r="J2011" s="361"/>
      <c r="K2011" s="361"/>
      <c r="L2011" s="361"/>
      <c r="M2011" s="361"/>
      <c r="N2011" s="361"/>
    </row>
    <row r="2012" spans="1:14">
      <c r="A2012" s="360"/>
      <c r="B2012" s="165"/>
      <c r="C2012" s="165"/>
      <c r="D2012" s="165"/>
      <c r="E2012" s="165"/>
      <c r="F2012" s="165"/>
      <c r="G2012" s="361"/>
      <c r="H2012" s="361"/>
      <c r="I2012" s="361"/>
      <c r="J2012" s="361"/>
      <c r="K2012" s="361"/>
      <c r="L2012" s="361"/>
      <c r="M2012" s="361"/>
      <c r="N2012" s="361"/>
    </row>
    <row r="2013" spans="1:14">
      <c r="A2013" s="360"/>
      <c r="B2013" s="165"/>
      <c r="C2013" s="165"/>
      <c r="D2013" s="165"/>
      <c r="E2013" s="165"/>
      <c r="F2013" s="165"/>
      <c r="G2013" s="361"/>
      <c r="H2013" s="361"/>
      <c r="I2013" s="361"/>
      <c r="J2013" s="361"/>
      <c r="K2013" s="361"/>
      <c r="L2013" s="361"/>
      <c r="M2013" s="361"/>
      <c r="N2013" s="361"/>
    </row>
    <row r="2014" spans="1:14">
      <c r="A2014" s="360"/>
      <c r="B2014" s="165"/>
      <c r="C2014" s="165"/>
      <c r="D2014" s="165"/>
      <c r="E2014" s="165"/>
      <c r="F2014" s="165"/>
      <c r="G2014" s="361"/>
      <c r="H2014" s="361"/>
      <c r="I2014" s="361"/>
      <c r="J2014" s="361"/>
      <c r="K2014" s="361"/>
      <c r="L2014" s="361"/>
      <c r="M2014" s="361"/>
      <c r="N2014" s="361"/>
    </row>
    <row r="2015" spans="1:14">
      <c r="A2015" s="360"/>
      <c r="B2015" s="165"/>
      <c r="C2015" s="165"/>
      <c r="D2015" s="165"/>
      <c r="E2015" s="165"/>
      <c r="F2015" s="165"/>
      <c r="G2015" s="361"/>
      <c r="H2015" s="361"/>
      <c r="I2015" s="361"/>
      <c r="J2015" s="361"/>
      <c r="K2015" s="361"/>
      <c r="L2015" s="361"/>
      <c r="M2015" s="361"/>
      <c r="N2015" s="361"/>
    </row>
    <row r="2016" spans="1:14">
      <c r="A2016" s="360"/>
      <c r="B2016" s="165"/>
      <c r="C2016" s="165"/>
      <c r="D2016" s="165"/>
      <c r="E2016" s="165"/>
      <c r="F2016" s="165"/>
      <c r="G2016" s="361"/>
      <c r="H2016" s="361"/>
      <c r="I2016" s="361"/>
      <c r="J2016" s="361"/>
      <c r="K2016" s="361"/>
      <c r="L2016" s="361"/>
      <c r="M2016" s="361"/>
      <c r="N2016" s="361"/>
    </row>
    <row r="2017" spans="1:14">
      <c r="A2017" s="360"/>
      <c r="B2017" s="165"/>
      <c r="C2017" s="165"/>
      <c r="D2017" s="165"/>
      <c r="E2017" s="165"/>
      <c r="F2017" s="165"/>
      <c r="G2017" s="361"/>
      <c r="H2017" s="361"/>
      <c r="I2017" s="361"/>
      <c r="J2017" s="361"/>
      <c r="K2017" s="361"/>
      <c r="L2017" s="361"/>
      <c r="M2017" s="361"/>
      <c r="N2017" s="361"/>
    </row>
    <row r="2018" spans="1:14">
      <c r="A2018" s="360"/>
      <c r="B2018" s="165"/>
      <c r="C2018" s="165"/>
      <c r="D2018" s="165"/>
      <c r="E2018" s="165"/>
      <c r="F2018" s="165"/>
      <c r="G2018" s="361"/>
      <c r="H2018" s="361"/>
      <c r="I2018" s="361"/>
      <c r="J2018" s="361"/>
      <c r="K2018" s="361"/>
      <c r="L2018" s="361"/>
      <c r="M2018" s="361"/>
      <c r="N2018" s="361"/>
    </row>
    <row r="2019" spans="1:14">
      <c r="A2019" s="360"/>
      <c r="B2019" s="165"/>
      <c r="C2019" s="165"/>
      <c r="D2019" s="165"/>
      <c r="E2019" s="165"/>
      <c r="F2019" s="165"/>
      <c r="G2019" s="361"/>
      <c r="H2019" s="361"/>
      <c r="I2019" s="361"/>
      <c r="J2019" s="361"/>
      <c r="K2019" s="361"/>
      <c r="L2019" s="361"/>
      <c r="M2019" s="361"/>
      <c r="N2019" s="361"/>
    </row>
    <row r="2020" spans="1:14">
      <c r="A2020" s="360"/>
      <c r="B2020" s="165"/>
      <c r="C2020" s="165"/>
      <c r="D2020" s="165"/>
      <c r="E2020" s="165"/>
      <c r="F2020" s="165"/>
      <c r="G2020" s="361"/>
      <c r="H2020" s="361"/>
      <c r="I2020" s="361"/>
      <c r="J2020" s="361"/>
      <c r="K2020" s="361"/>
      <c r="L2020" s="361"/>
      <c r="M2020" s="361"/>
      <c r="N2020" s="361"/>
    </row>
    <row r="2021" spans="1:14">
      <c r="A2021" s="360"/>
      <c r="B2021" s="165"/>
      <c r="C2021" s="165"/>
      <c r="D2021" s="165"/>
      <c r="E2021" s="165"/>
      <c r="F2021" s="165"/>
      <c r="G2021" s="361"/>
      <c r="H2021" s="361"/>
      <c r="I2021" s="361"/>
      <c r="J2021" s="361"/>
      <c r="K2021" s="361"/>
      <c r="L2021" s="361"/>
      <c r="M2021" s="361"/>
      <c r="N2021" s="361"/>
    </row>
    <row r="2022" spans="1:14">
      <c r="A2022" s="360"/>
      <c r="B2022" s="165"/>
      <c r="C2022" s="165"/>
      <c r="D2022" s="165"/>
      <c r="E2022" s="165"/>
      <c r="F2022" s="165"/>
      <c r="G2022" s="361"/>
      <c r="H2022" s="361"/>
      <c r="I2022" s="361"/>
      <c r="J2022" s="361"/>
      <c r="K2022" s="361"/>
      <c r="L2022" s="361"/>
      <c r="M2022" s="361"/>
      <c r="N2022" s="361"/>
    </row>
    <row r="2023" spans="1:14">
      <c r="A2023" s="360"/>
      <c r="B2023" s="165"/>
      <c r="C2023" s="165"/>
      <c r="D2023" s="165"/>
      <c r="E2023" s="165"/>
      <c r="F2023" s="165"/>
      <c r="G2023" s="361"/>
      <c r="H2023" s="361"/>
      <c r="I2023" s="361"/>
      <c r="J2023" s="361"/>
      <c r="K2023" s="361"/>
      <c r="L2023" s="361"/>
      <c r="M2023" s="361"/>
      <c r="N2023" s="361"/>
    </row>
    <row r="2024" spans="1:14">
      <c r="A2024" s="360"/>
      <c r="B2024" s="165"/>
      <c r="C2024" s="165"/>
      <c r="D2024" s="165"/>
      <c r="E2024" s="165"/>
      <c r="F2024" s="165"/>
      <c r="G2024" s="361"/>
      <c r="H2024" s="361"/>
      <c r="I2024" s="361"/>
      <c r="J2024" s="361"/>
      <c r="K2024" s="361"/>
      <c r="L2024" s="361"/>
      <c r="M2024" s="361"/>
      <c r="N2024" s="361"/>
    </row>
    <row r="2025" spans="1:14">
      <c r="A2025" s="360"/>
      <c r="B2025" s="165"/>
      <c r="C2025" s="165"/>
      <c r="D2025" s="165"/>
      <c r="E2025" s="165"/>
      <c r="F2025" s="165"/>
      <c r="G2025" s="361"/>
      <c r="H2025" s="361"/>
      <c r="I2025" s="361"/>
      <c r="J2025" s="361"/>
      <c r="K2025" s="361"/>
      <c r="L2025" s="361"/>
      <c r="M2025" s="361"/>
      <c r="N2025" s="361"/>
    </row>
    <row r="2026" spans="1:14">
      <c r="A2026" s="360"/>
      <c r="B2026" s="165"/>
      <c r="C2026" s="165"/>
      <c r="D2026" s="165"/>
      <c r="E2026" s="165"/>
      <c r="F2026" s="165"/>
      <c r="G2026" s="361"/>
      <c r="H2026" s="361"/>
      <c r="I2026" s="361"/>
      <c r="J2026" s="361"/>
      <c r="K2026" s="361"/>
      <c r="L2026" s="361"/>
      <c r="M2026" s="361"/>
      <c r="N2026" s="361"/>
    </row>
    <row r="2027" spans="1:14">
      <c r="A2027" s="360"/>
      <c r="B2027" s="165"/>
      <c r="C2027" s="165"/>
      <c r="D2027" s="165"/>
      <c r="E2027" s="165"/>
      <c r="F2027" s="165"/>
      <c r="G2027" s="361"/>
      <c r="H2027" s="361"/>
      <c r="I2027" s="361"/>
      <c r="J2027" s="361"/>
      <c r="K2027" s="361"/>
      <c r="L2027" s="361"/>
      <c r="M2027" s="361"/>
      <c r="N2027" s="361"/>
    </row>
    <row r="2028" spans="1:14">
      <c r="A2028" s="360"/>
      <c r="B2028" s="165"/>
      <c r="C2028" s="165"/>
      <c r="D2028" s="165"/>
      <c r="E2028" s="165"/>
      <c r="F2028" s="165"/>
      <c r="G2028" s="361"/>
      <c r="H2028" s="361"/>
      <c r="I2028" s="361"/>
      <c r="J2028" s="361"/>
      <c r="K2028" s="361"/>
      <c r="L2028" s="361"/>
      <c r="M2028" s="361"/>
      <c r="N2028" s="361"/>
    </row>
    <row r="2029" spans="1:14">
      <c r="A2029" s="360"/>
      <c r="B2029" s="165"/>
      <c r="C2029" s="165"/>
      <c r="D2029" s="165"/>
      <c r="E2029" s="165"/>
      <c r="F2029" s="165"/>
      <c r="G2029" s="361"/>
      <c r="H2029" s="361"/>
      <c r="I2029" s="361"/>
      <c r="J2029" s="361"/>
      <c r="K2029" s="361"/>
      <c r="L2029" s="361"/>
      <c r="M2029" s="361"/>
      <c r="N2029" s="361"/>
    </row>
    <row r="2030" spans="1:14">
      <c r="A2030" s="360"/>
      <c r="B2030" s="165"/>
      <c r="C2030" s="165"/>
      <c r="D2030" s="165"/>
      <c r="E2030" s="165"/>
      <c r="F2030" s="165"/>
      <c r="G2030" s="361"/>
      <c r="H2030" s="361"/>
      <c r="I2030" s="361"/>
      <c r="J2030" s="361"/>
      <c r="K2030" s="361"/>
      <c r="L2030" s="361"/>
      <c r="M2030" s="361"/>
      <c r="N2030" s="361"/>
    </row>
    <row r="2031" spans="1:14">
      <c r="A2031" s="360"/>
      <c r="B2031" s="165"/>
      <c r="C2031" s="165"/>
      <c r="D2031" s="165"/>
      <c r="E2031" s="165"/>
      <c r="F2031" s="165"/>
      <c r="G2031" s="361"/>
      <c r="H2031" s="361"/>
      <c r="I2031" s="361"/>
      <c r="J2031" s="361"/>
      <c r="K2031" s="361"/>
      <c r="L2031" s="361"/>
      <c r="M2031" s="361"/>
      <c r="N2031" s="361"/>
    </row>
    <row r="2032" spans="1:14">
      <c r="A2032" s="360"/>
      <c r="B2032" s="165"/>
      <c r="C2032" s="165"/>
      <c r="D2032" s="165"/>
      <c r="E2032" s="165"/>
      <c r="F2032" s="165"/>
      <c r="G2032" s="361"/>
      <c r="H2032" s="361"/>
      <c r="I2032" s="361"/>
      <c r="J2032" s="361"/>
      <c r="K2032" s="361"/>
      <c r="L2032" s="361"/>
      <c r="M2032" s="361"/>
      <c r="N2032" s="361"/>
    </row>
    <row r="2033" spans="1:14">
      <c r="A2033" s="360"/>
      <c r="B2033" s="165"/>
      <c r="C2033" s="165"/>
      <c r="D2033" s="165"/>
      <c r="E2033" s="165"/>
      <c r="F2033" s="165"/>
      <c r="G2033" s="361"/>
      <c r="H2033" s="361"/>
      <c r="I2033" s="361"/>
      <c r="J2033" s="361"/>
      <c r="K2033" s="361"/>
      <c r="L2033" s="361"/>
      <c r="M2033" s="361"/>
      <c r="N2033" s="361"/>
    </row>
    <row r="2034" spans="1:14">
      <c r="A2034" s="360"/>
      <c r="B2034" s="165"/>
      <c r="C2034" s="165"/>
      <c r="D2034" s="165"/>
      <c r="E2034" s="165"/>
      <c r="F2034" s="165"/>
      <c r="G2034" s="361"/>
      <c r="H2034" s="361"/>
      <c r="I2034" s="361"/>
      <c r="J2034" s="361"/>
      <c r="K2034" s="361"/>
      <c r="L2034" s="361"/>
      <c r="M2034" s="361"/>
      <c r="N2034" s="361"/>
    </row>
    <row r="2035" spans="1:14">
      <c r="A2035" s="360"/>
      <c r="B2035" s="165"/>
      <c r="C2035" s="165"/>
      <c r="D2035" s="165"/>
      <c r="E2035" s="165"/>
      <c r="F2035" s="165"/>
      <c r="G2035" s="361"/>
      <c r="H2035" s="361"/>
      <c r="I2035" s="361"/>
      <c r="J2035" s="361"/>
      <c r="K2035" s="361"/>
      <c r="L2035" s="361"/>
      <c r="M2035" s="361"/>
      <c r="N2035" s="361"/>
    </row>
    <row r="2036" spans="1:14">
      <c r="A2036" s="360"/>
      <c r="B2036" s="165"/>
      <c r="C2036" s="165"/>
      <c r="D2036" s="165"/>
      <c r="E2036" s="165"/>
      <c r="F2036" s="165"/>
      <c r="G2036" s="361"/>
      <c r="H2036" s="361"/>
      <c r="I2036" s="361"/>
      <c r="J2036" s="361"/>
      <c r="K2036" s="361"/>
      <c r="L2036" s="361"/>
      <c r="M2036" s="361"/>
      <c r="N2036" s="361"/>
    </row>
    <row r="2037" spans="1:14">
      <c r="A2037" s="360"/>
      <c r="B2037" s="165"/>
      <c r="C2037" s="165"/>
      <c r="D2037" s="165"/>
      <c r="E2037" s="165"/>
      <c r="F2037" s="165"/>
      <c r="G2037" s="361"/>
      <c r="H2037" s="361"/>
      <c r="I2037" s="361"/>
      <c r="J2037" s="361"/>
      <c r="K2037" s="361"/>
      <c r="L2037" s="361"/>
      <c r="M2037" s="361"/>
      <c r="N2037" s="361"/>
    </row>
    <row r="2038" spans="1:14">
      <c r="A2038" s="360"/>
      <c r="B2038" s="165"/>
      <c r="C2038" s="165"/>
      <c r="D2038" s="165"/>
      <c r="E2038" s="165"/>
      <c r="F2038" s="165"/>
      <c r="G2038" s="361"/>
      <c r="H2038" s="361"/>
      <c r="I2038" s="361"/>
      <c r="J2038" s="361"/>
      <c r="K2038" s="361"/>
      <c r="L2038" s="361"/>
      <c r="M2038" s="361"/>
      <c r="N2038" s="361"/>
    </row>
    <row r="2039" spans="1:14">
      <c r="A2039" s="360"/>
      <c r="B2039" s="165"/>
      <c r="C2039" s="165"/>
      <c r="D2039" s="165"/>
      <c r="E2039" s="165"/>
      <c r="F2039" s="165"/>
      <c r="G2039" s="361"/>
      <c r="H2039" s="361"/>
      <c r="I2039" s="361"/>
      <c r="J2039" s="361"/>
      <c r="K2039" s="361"/>
      <c r="L2039" s="361"/>
      <c r="M2039" s="361"/>
      <c r="N2039" s="361"/>
    </row>
    <row r="2040" spans="1:14">
      <c r="A2040" s="360"/>
      <c r="B2040" s="165"/>
      <c r="C2040" s="165"/>
      <c r="D2040" s="165"/>
      <c r="E2040" s="165"/>
      <c r="F2040" s="165"/>
      <c r="G2040" s="361"/>
      <c r="H2040" s="361"/>
      <c r="I2040" s="361"/>
      <c r="J2040" s="361"/>
      <c r="K2040" s="361"/>
      <c r="L2040" s="361"/>
      <c r="M2040" s="361"/>
      <c r="N2040" s="361"/>
    </row>
    <row r="2041" spans="1:14">
      <c r="A2041" s="360"/>
      <c r="B2041" s="165"/>
      <c r="C2041" s="165"/>
      <c r="D2041" s="165"/>
      <c r="E2041" s="165"/>
      <c r="F2041" s="165"/>
      <c r="G2041" s="361"/>
      <c r="H2041" s="361"/>
      <c r="I2041" s="361"/>
      <c r="J2041" s="361"/>
      <c r="K2041" s="361"/>
      <c r="L2041" s="361"/>
      <c r="M2041" s="361"/>
      <c r="N2041" s="361"/>
    </row>
    <row r="2042" spans="1:14">
      <c r="A2042" s="360"/>
      <c r="B2042" s="165"/>
      <c r="C2042" s="165"/>
      <c r="D2042" s="165"/>
      <c r="E2042" s="165"/>
      <c r="F2042" s="165"/>
      <c r="G2042" s="361"/>
      <c r="H2042" s="361"/>
      <c r="I2042" s="361"/>
      <c r="J2042" s="361"/>
      <c r="K2042" s="361"/>
      <c r="L2042" s="361"/>
      <c r="M2042" s="361"/>
      <c r="N2042" s="361"/>
    </row>
    <row r="2043" spans="1:14">
      <c r="A2043" s="360"/>
      <c r="B2043" s="165"/>
      <c r="C2043" s="165"/>
      <c r="D2043" s="165"/>
      <c r="E2043" s="165"/>
      <c r="F2043" s="165"/>
      <c r="G2043" s="361"/>
      <c r="H2043" s="361"/>
      <c r="I2043" s="361"/>
      <c r="J2043" s="361"/>
      <c r="K2043" s="361"/>
      <c r="L2043" s="361"/>
      <c r="M2043" s="361"/>
      <c r="N2043" s="361"/>
    </row>
    <row r="2044" spans="1:14">
      <c r="A2044" s="360"/>
      <c r="B2044" s="165"/>
      <c r="C2044" s="165"/>
      <c r="D2044" s="165"/>
      <c r="E2044" s="165"/>
      <c r="F2044" s="165"/>
      <c r="G2044" s="361"/>
      <c r="H2044" s="361"/>
      <c r="I2044" s="361"/>
      <c r="J2044" s="361"/>
      <c r="K2044" s="361"/>
      <c r="L2044" s="361"/>
      <c r="M2044" s="361"/>
      <c r="N2044" s="361"/>
    </row>
    <row r="2045" spans="1:14">
      <c r="A2045" s="360"/>
      <c r="B2045" s="165"/>
      <c r="C2045" s="165"/>
      <c r="D2045" s="165"/>
      <c r="E2045" s="165"/>
      <c r="F2045" s="165"/>
      <c r="G2045" s="361"/>
      <c r="H2045" s="361"/>
      <c r="I2045" s="361"/>
      <c r="J2045" s="361"/>
      <c r="K2045" s="361"/>
      <c r="L2045" s="361"/>
      <c r="M2045" s="361"/>
      <c r="N2045" s="361"/>
    </row>
    <row r="2046" spans="1:14">
      <c r="A2046" s="360"/>
      <c r="B2046" s="165"/>
      <c r="C2046" s="165"/>
      <c r="D2046" s="165"/>
      <c r="E2046" s="165"/>
      <c r="F2046" s="165"/>
      <c r="G2046" s="361"/>
      <c r="H2046" s="361"/>
      <c r="I2046" s="361"/>
      <c r="J2046" s="361"/>
      <c r="K2046" s="361"/>
      <c r="L2046" s="361"/>
      <c r="M2046" s="361"/>
      <c r="N2046" s="361"/>
    </row>
    <row r="2047" spans="1:14">
      <c r="A2047" s="360"/>
      <c r="B2047" s="165"/>
      <c r="C2047" s="165"/>
      <c r="D2047" s="165"/>
      <c r="E2047" s="165"/>
      <c r="F2047" s="165"/>
      <c r="G2047" s="361"/>
      <c r="H2047" s="361"/>
      <c r="I2047" s="361"/>
      <c r="J2047" s="361"/>
      <c r="K2047" s="361"/>
      <c r="L2047" s="361"/>
      <c r="M2047" s="361"/>
      <c r="N2047" s="361"/>
    </row>
    <row r="2048" spans="1:14">
      <c r="A2048" s="360"/>
      <c r="B2048" s="165"/>
      <c r="C2048" s="165"/>
      <c r="D2048" s="165"/>
      <c r="E2048" s="165"/>
      <c r="F2048" s="165"/>
      <c r="G2048" s="361"/>
      <c r="H2048" s="361"/>
      <c r="I2048" s="361"/>
      <c r="J2048" s="361"/>
      <c r="K2048" s="361"/>
      <c r="L2048" s="361"/>
      <c r="M2048" s="361"/>
      <c r="N2048" s="361"/>
    </row>
    <row r="2049" spans="1:14">
      <c r="A2049" s="360"/>
      <c r="B2049" s="165"/>
      <c r="C2049" s="165"/>
      <c r="D2049" s="165"/>
      <c r="E2049" s="165"/>
      <c r="F2049" s="165"/>
      <c r="G2049" s="361"/>
      <c r="H2049" s="361"/>
      <c r="I2049" s="361"/>
      <c r="J2049" s="361"/>
      <c r="K2049" s="361"/>
      <c r="L2049" s="361"/>
      <c r="M2049" s="361"/>
      <c r="N2049" s="361"/>
    </row>
    <row r="2050" spans="1:14">
      <c r="A2050" s="360"/>
      <c r="B2050" s="165"/>
      <c r="C2050" s="165"/>
      <c r="D2050" s="165"/>
      <c r="E2050" s="165"/>
      <c r="F2050" s="165"/>
      <c r="G2050" s="361"/>
      <c r="H2050" s="361"/>
      <c r="I2050" s="361"/>
      <c r="J2050" s="361"/>
      <c r="K2050" s="361"/>
      <c r="L2050" s="361"/>
      <c r="M2050" s="361"/>
      <c r="N2050" s="361"/>
    </row>
    <row r="2051" spans="1:14">
      <c r="A2051" s="360"/>
      <c r="B2051" s="165"/>
      <c r="C2051" s="165"/>
      <c r="D2051" s="165"/>
      <c r="E2051" s="165"/>
      <c r="F2051" s="165"/>
      <c r="G2051" s="361"/>
      <c r="H2051" s="361"/>
      <c r="I2051" s="361"/>
      <c r="J2051" s="361"/>
      <c r="K2051" s="361"/>
      <c r="L2051" s="361"/>
      <c r="M2051" s="361"/>
      <c r="N2051" s="361"/>
    </row>
    <row r="2052" spans="1:14">
      <c r="A2052" s="360"/>
      <c r="B2052" s="165"/>
      <c r="C2052" s="165"/>
      <c r="D2052" s="165"/>
      <c r="E2052" s="165"/>
      <c r="F2052" s="165"/>
      <c r="G2052" s="361"/>
      <c r="H2052" s="361"/>
      <c r="I2052" s="361"/>
      <c r="J2052" s="361"/>
      <c r="K2052" s="361"/>
      <c r="L2052" s="361"/>
      <c r="M2052" s="361"/>
      <c r="N2052" s="361"/>
    </row>
    <row r="2053" spans="1:14">
      <c r="A2053" s="360"/>
      <c r="B2053" s="165"/>
      <c r="C2053" s="165"/>
      <c r="D2053" s="165"/>
      <c r="E2053" s="165"/>
      <c r="F2053" s="165"/>
      <c r="G2053" s="361"/>
      <c r="H2053" s="361"/>
      <c r="I2053" s="361"/>
      <c r="J2053" s="361"/>
      <c r="K2053" s="361"/>
      <c r="L2053" s="361"/>
      <c r="M2053" s="361"/>
      <c r="N2053" s="361"/>
    </row>
    <row r="2054" spans="1:14">
      <c r="A2054" s="360"/>
      <c r="B2054" s="165"/>
      <c r="C2054" s="165"/>
      <c r="D2054" s="165"/>
      <c r="E2054" s="165"/>
      <c r="F2054" s="165"/>
      <c r="G2054" s="361"/>
      <c r="H2054" s="361"/>
      <c r="I2054" s="361"/>
      <c r="J2054" s="361"/>
      <c r="K2054" s="361"/>
      <c r="L2054" s="361"/>
      <c r="M2054" s="361"/>
      <c r="N2054" s="361"/>
    </row>
    <row r="2055" spans="1:14">
      <c r="A2055" s="360"/>
      <c r="B2055" s="165"/>
      <c r="C2055" s="165"/>
      <c r="D2055" s="165"/>
      <c r="E2055" s="165"/>
      <c r="F2055" s="165"/>
      <c r="G2055" s="361"/>
      <c r="H2055" s="361"/>
      <c r="I2055" s="361"/>
      <c r="J2055" s="361"/>
      <c r="K2055" s="361"/>
      <c r="L2055" s="361"/>
      <c r="M2055" s="361"/>
      <c r="N2055" s="361"/>
    </row>
    <row r="2056" spans="1:14">
      <c r="A2056" s="360"/>
      <c r="B2056" s="165"/>
      <c r="C2056" s="165"/>
      <c r="D2056" s="165"/>
      <c r="E2056" s="165"/>
      <c r="F2056" s="165"/>
      <c r="G2056" s="361"/>
      <c r="H2056" s="361"/>
      <c r="I2056" s="361"/>
      <c r="J2056" s="361"/>
      <c r="K2056" s="361"/>
      <c r="L2056" s="361"/>
      <c r="M2056" s="361"/>
      <c r="N2056" s="361"/>
    </row>
    <row r="2057" spans="1:14">
      <c r="A2057" s="360"/>
      <c r="B2057" s="165"/>
      <c r="C2057" s="165"/>
      <c r="D2057" s="165"/>
      <c r="E2057" s="165"/>
      <c r="F2057" s="165"/>
      <c r="G2057" s="361"/>
      <c r="H2057" s="361"/>
      <c r="I2057" s="361"/>
      <c r="J2057" s="361"/>
      <c r="K2057" s="361"/>
      <c r="L2057" s="361"/>
      <c r="M2057" s="361"/>
      <c r="N2057" s="361"/>
    </row>
    <row r="2058" spans="1:14">
      <c r="A2058" s="360"/>
      <c r="B2058" s="165"/>
      <c r="C2058" s="165"/>
      <c r="D2058" s="165"/>
      <c r="E2058" s="165"/>
      <c r="F2058" s="165"/>
      <c r="G2058" s="361"/>
      <c r="H2058" s="361"/>
      <c r="I2058" s="361"/>
      <c r="J2058" s="361"/>
      <c r="K2058" s="361"/>
      <c r="L2058" s="361"/>
      <c r="M2058" s="361"/>
      <c r="N2058" s="361"/>
    </row>
    <row r="2059" spans="1:14">
      <c r="A2059" s="360"/>
      <c r="B2059" s="165"/>
      <c r="C2059" s="165"/>
      <c r="D2059" s="165"/>
      <c r="E2059" s="165"/>
      <c r="F2059" s="165"/>
      <c r="G2059" s="361"/>
      <c r="H2059" s="361"/>
      <c r="I2059" s="361"/>
      <c r="J2059" s="361"/>
      <c r="K2059" s="361"/>
      <c r="L2059" s="361"/>
      <c r="M2059" s="361"/>
      <c r="N2059" s="361"/>
    </row>
    <row r="2060" spans="1:14">
      <c r="A2060" s="360"/>
      <c r="B2060" s="165"/>
      <c r="C2060" s="165"/>
      <c r="D2060" s="165"/>
      <c r="E2060" s="165"/>
      <c r="F2060" s="165"/>
      <c r="G2060" s="361"/>
      <c r="H2060" s="361"/>
      <c r="I2060" s="361"/>
      <c r="J2060" s="361"/>
      <c r="K2060" s="361"/>
      <c r="L2060" s="361"/>
      <c r="M2060" s="361"/>
      <c r="N2060" s="361"/>
    </row>
    <row r="2061" spans="1:14">
      <c r="A2061" s="360"/>
      <c r="B2061" s="165"/>
      <c r="C2061" s="165"/>
      <c r="D2061" s="165"/>
      <c r="E2061" s="165"/>
      <c r="F2061" s="165"/>
      <c r="G2061" s="361"/>
      <c r="H2061" s="361"/>
      <c r="I2061" s="361"/>
      <c r="J2061" s="361"/>
      <c r="K2061" s="361"/>
      <c r="L2061" s="361"/>
      <c r="M2061" s="361"/>
      <c r="N2061" s="361"/>
    </row>
    <row r="2062" spans="1:14">
      <c r="A2062" s="360"/>
      <c r="B2062" s="165"/>
      <c r="C2062" s="165"/>
      <c r="D2062" s="165"/>
      <c r="E2062" s="165"/>
      <c r="F2062" s="165"/>
      <c r="G2062" s="361"/>
      <c r="H2062" s="361"/>
      <c r="I2062" s="361"/>
      <c r="J2062" s="361"/>
      <c r="K2062" s="361"/>
      <c r="L2062" s="361"/>
      <c r="M2062" s="361"/>
      <c r="N2062" s="361"/>
    </row>
    <row r="2063" spans="1:14">
      <c r="A2063" s="360"/>
      <c r="B2063" s="165"/>
      <c r="C2063" s="165"/>
      <c r="D2063" s="165"/>
      <c r="E2063" s="165"/>
      <c r="F2063" s="165"/>
      <c r="G2063" s="361"/>
      <c r="H2063" s="361"/>
      <c r="I2063" s="361"/>
      <c r="J2063" s="361"/>
      <c r="K2063" s="361"/>
      <c r="L2063" s="361"/>
      <c r="M2063" s="361"/>
      <c r="N2063" s="361"/>
    </row>
    <row r="2064" spans="1:14">
      <c r="A2064" s="360"/>
      <c r="B2064" s="165"/>
      <c r="C2064" s="165"/>
      <c r="D2064" s="165"/>
      <c r="E2064" s="165"/>
      <c r="F2064" s="165"/>
      <c r="G2064" s="361"/>
      <c r="H2064" s="361"/>
      <c r="I2064" s="361"/>
      <c r="J2064" s="361"/>
      <c r="K2064" s="361"/>
      <c r="L2064" s="361"/>
      <c r="M2064" s="361"/>
      <c r="N2064" s="361"/>
    </row>
    <row r="2065" spans="1:14">
      <c r="A2065" s="360"/>
      <c r="B2065" s="165"/>
      <c r="C2065" s="165"/>
      <c r="D2065" s="165"/>
      <c r="E2065" s="165"/>
      <c r="F2065" s="165"/>
      <c r="G2065" s="361"/>
      <c r="H2065" s="361"/>
      <c r="I2065" s="361"/>
      <c r="J2065" s="361"/>
      <c r="K2065" s="361"/>
      <c r="L2065" s="361"/>
      <c r="M2065" s="361"/>
      <c r="N2065" s="361"/>
    </row>
    <row r="2066" spans="1:14">
      <c r="A2066" s="360"/>
      <c r="B2066" s="165"/>
      <c r="C2066" s="165"/>
      <c r="D2066" s="165"/>
      <c r="E2066" s="165"/>
      <c r="F2066" s="165"/>
      <c r="G2066" s="361"/>
      <c r="H2066" s="361"/>
      <c r="I2066" s="361"/>
      <c r="J2066" s="361"/>
      <c r="K2066" s="361"/>
      <c r="L2066" s="361"/>
      <c r="M2066" s="361"/>
      <c r="N2066" s="361"/>
    </row>
    <row r="2067" spans="1:14">
      <c r="A2067" s="360"/>
      <c r="B2067" s="165"/>
      <c r="C2067" s="165"/>
      <c r="D2067" s="165"/>
      <c r="E2067" s="165"/>
      <c r="F2067" s="165"/>
      <c r="G2067" s="361"/>
      <c r="H2067" s="361"/>
      <c r="I2067" s="361"/>
      <c r="J2067" s="361"/>
      <c r="K2067" s="361"/>
      <c r="L2067" s="361"/>
      <c r="M2067" s="361"/>
      <c r="N2067" s="361"/>
    </row>
    <row r="2068" spans="1:14">
      <c r="A2068" s="360"/>
      <c r="B2068" s="165"/>
      <c r="C2068" s="165"/>
      <c r="D2068" s="165"/>
      <c r="E2068" s="165"/>
      <c r="F2068" s="165"/>
      <c r="G2068" s="361"/>
      <c r="H2068" s="361"/>
      <c r="I2068" s="361"/>
      <c r="J2068" s="361"/>
      <c r="K2068" s="361"/>
      <c r="L2068" s="361"/>
      <c r="M2068" s="361"/>
      <c r="N2068" s="361"/>
    </row>
    <row r="2069" spans="1:14">
      <c r="A2069" s="360"/>
      <c r="B2069" s="165"/>
      <c r="C2069" s="165"/>
      <c r="D2069" s="165"/>
      <c r="E2069" s="165"/>
      <c r="F2069" s="165"/>
      <c r="G2069" s="361"/>
      <c r="H2069" s="361"/>
      <c r="I2069" s="361"/>
      <c r="J2069" s="361"/>
      <c r="K2069" s="361"/>
      <c r="L2069" s="361"/>
      <c r="M2069" s="361"/>
      <c r="N2069" s="361"/>
    </row>
    <row r="2070" spans="1:14">
      <c r="A2070" s="360"/>
      <c r="B2070" s="165"/>
      <c r="C2070" s="165"/>
      <c r="D2070" s="165"/>
      <c r="E2070" s="165"/>
      <c r="F2070" s="165"/>
      <c r="G2070" s="361"/>
      <c r="H2070" s="361"/>
      <c r="I2070" s="361"/>
      <c r="J2070" s="361"/>
      <c r="K2070" s="361"/>
      <c r="L2070" s="361"/>
      <c r="M2070" s="361"/>
      <c r="N2070" s="361"/>
    </row>
    <row r="2071" spans="1:14">
      <c r="A2071" s="360"/>
      <c r="B2071" s="165"/>
      <c r="C2071" s="165"/>
      <c r="D2071" s="165"/>
      <c r="E2071" s="165"/>
      <c r="F2071" s="165"/>
      <c r="G2071" s="361"/>
      <c r="H2071" s="361"/>
      <c r="I2071" s="361"/>
      <c r="J2071" s="361"/>
      <c r="K2071" s="361"/>
      <c r="L2071" s="361"/>
      <c r="M2071" s="361"/>
      <c r="N2071" s="361"/>
    </row>
    <row r="2072" spans="1:14">
      <c r="A2072" s="360"/>
      <c r="B2072" s="165"/>
      <c r="C2072" s="165"/>
      <c r="D2072" s="165"/>
      <c r="E2072" s="165"/>
      <c r="F2072" s="165"/>
      <c r="G2072" s="361"/>
      <c r="H2072" s="361"/>
      <c r="I2072" s="361"/>
      <c r="J2072" s="361"/>
      <c r="K2072" s="361"/>
      <c r="L2072" s="361"/>
      <c r="M2072" s="361"/>
      <c r="N2072" s="361"/>
    </row>
    <row r="2073" spans="1:14">
      <c r="A2073" s="360"/>
      <c r="B2073" s="165"/>
      <c r="C2073" s="165"/>
      <c r="D2073" s="165"/>
      <c r="E2073" s="165"/>
      <c r="F2073" s="165"/>
      <c r="G2073" s="361"/>
      <c r="H2073" s="361"/>
      <c r="I2073" s="361"/>
      <c r="J2073" s="361"/>
      <c r="K2073" s="361"/>
      <c r="L2073" s="361"/>
      <c r="M2073" s="361"/>
      <c r="N2073" s="361"/>
    </row>
    <row r="2074" spans="1:14">
      <c r="A2074" s="360"/>
      <c r="B2074" s="165"/>
      <c r="C2074" s="165"/>
      <c r="D2074" s="165"/>
      <c r="E2074" s="165"/>
      <c r="F2074" s="165"/>
      <c r="G2074" s="361"/>
      <c r="H2074" s="361"/>
      <c r="I2074" s="361"/>
      <c r="J2074" s="361"/>
      <c r="K2074" s="361"/>
      <c r="L2074" s="361"/>
      <c r="M2074" s="361"/>
      <c r="N2074" s="361"/>
    </row>
    <row r="2075" spans="1:14">
      <c r="A2075" s="360"/>
      <c r="B2075" s="165"/>
      <c r="C2075" s="165"/>
      <c r="D2075" s="165"/>
      <c r="E2075" s="165"/>
      <c r="F2075" s="165"/>
      <c r="G2075" s="361"/>
      <c r="H2075" s="361"/>
      <c r="I2075" s="361"/>
      <c r="J2075" s="361"/>
      <c r="K2075" s="361"/>
      <c r="L2075" s="361"/>
      <c r="M2075" s="361"/>
      <c r="N2075" s="361"/>
    </row>
    <row r="2076" spans="1:14">
      <c r="A2076" s="360"/>
      <c r="B2076" s="165"/>
      <c r="C2076" s="165"/>
      <c r="D2076" s="165"/>
      <c r="E2076" s="165"/>
      <c r="F2076" s="165"/>
      <c r="G2076" s="361"/>
      <c r="H2076" s="361"/>
      <c r="I2076" s="361"/>
      <c r="J2076" s="361"/>
      <c r="K2076" s="361"/>
      <c r="L2076" s="361"/>
      <c r="M2076" s="361"/>
      <c r="N2076" s="361"/>
    </row>
    <row r="2077" spans="1:14">
      <c r="A2077" s="360"/>
      <c r="B2077" s="165"/>
      <c r="C2077" s="165"/>
      <c r="D2077" s="165"/>
      <c r="E2077" s="165"/>
      <c r="F2077" s="165"/>
      <c r="G2077" s="361"/>
      <c r="H2077" s="361"/>
      <c r="I2077" s="361"/>
      <c r="J2077" s="361"/>
      <c r="K2077" s="361"/>
      <c r="L2077" s="361"/>
      <c r="M2077" s="361"/>
      <c r="N2077" s="361"/>
    </row>
    <row r="2078" spans="1:14">
      <c r="A2078" s="360"/>
      <c r="B2078" s="165"/>
      <c r="C2078" s="165"/>
      <c r="D2078" s="165"/>
      <c r="E2078" s="165"/>
      <c r="F2078" s="165"/>
      <c r="G2078" s="361"/>
      <c r="H2078" s="361"/>
      <c r="I2078" s="361"/>
      <c r="J2078" s="361"/>
      <c r="K2078" s="361"/>
      <c r="L2078" s="361"/>
      <c r="M2078" s="361"/>
      <c r="N2078" s="361"/>
    </row>
    <row r="2079" spans="1:14">
      <c r="A2079" s="360"/>
      <c r="B2079" s="165"/>
      <c r="C2079" s="165"/>
      <c r="D2079" s="165"/>
      <c r="E2079" s="165"/>
      <c r="F2079" s="165"/>
      <c r="G2079" s="361"/>
      <c r="H2079" s="361"/>
      <c r="I2079" s="361"/>
      <c r="J2079" s="361"/>
      <c r="K2079" s="361"/>
      <c r="L2079" s="361"/>
      <c r="M2079" s="361"/>
      <c r="N2079" s="361"/>
    </row>
    <row r="2080" spans="1:14">
      <c r="A2080" s="360"/>
      <c r="B2080" s="165"/>
      <c r="C2080" s="165"/>
      <c r="D2080" s="165"/>
      <c r="E2080" s="165"/>
      <c r="F2080" s="165"/>
      <c r="G2080" s="361"/>
      <c r="H2080" s="361"/>
      <c r="I2080" s="361"/>
      <c r="J2080" s="361"/>
      <c r="K2080" s="361"/>
      <c r="L2080" s="361"/>
      <c r="M2080" s="361"/>
      <c r="N2080" s="361"/>
    </row>
    <row r="2081" spans="1:14">
      <c r="A2081" s="360"/>
      <c r="B2081" s="165"/>
      <c r="C2081" s="165"/>
      <c r="D2081" s="165"/>
      <c r="E2081" s="165"/>
      <c r="F2081" s="165"/>
      <c r="G2081" s="361"/>
      <c r="H2081" s="361"/>
      <c r="I2081" s="361"/>
      <c r="J2081" s="361"/>
      <c r="K2081" s="361"/>
      <c r="L2081" s="361"/>
      <c r="M2081" s="361"/>
      <c r="N2081" s="361"/>
    </row>
    <row r="2082" spans="1:14">
      <c r="A2082" s="360"/>
      <c r="B2082" s="165"/>
      <c r="C2082" s="165"/>
      <c r="D2082" s="165"/>
      <c r="E2082" s="165"/>
      <c r="F2082" s="165"/>
      <c r="G2082" s="361"/>
      <c r="H2082" s="361"/>
      <c r="I2082" s="361"/>
      <c r="J2082" s="361"/>
      <c r="K2082" s="361"/>
      <c r="L2082" s="361"/>
      <c r="M2082" s="361"/>
      <c r="N2082" s="361"/>
    </row>
    <row r="2083" spans="1:14">
      <c r="A2083" s="360"/>
      <c r="B2083" s="165"/>
      <c r="C2083" s="165"/>
      <c r="D2083" s="165"/>
      <c r="E2083" s="165"/>
      <c r="F2083" s="165"/>
      <c r="G2083" s="361"/>
      <c r="H2083" s="361"/>
      <c r="I2083" s="361"/>
      <c r="J2083" s="361"/>
      <c r="K2083" s="361"/>
      <c r="L2083" s="361"/>
      <c r="M2083" s="361"/>
      <c r="N2083" s="361"/>
    </row>
    <row r="2084" spans="1:14">
      <c r="A2084" s="360"/>
      <c r="B2084" s="165"/>
      <c r="C2084" s="165"/>
      <c r="D2084" s="165"/>
      <c r="E2084" s="165"/>
      <c r="F2084" s="165"/>
      <c r="G2084" s="361"/>
      <c r="H2084" s="361"/>
      <c r="I2084" s="361"/>
      <c r="J2084" s="361"/>
      <c r="K2084" s="361"/>
      <c r="L2084" s="361"/>
      <c r="M2084" s="361"/>
      <c r="N2084" s="361"/>
    </row>
    <row r="2085" spans="1:14">
      <c r="A2085" s="360"/>
      <c r="B2085" s="165"/>
      <c r="C2085" s="165"/>
      <c r="D2085" s="165"/>
      <c r="E2085" s="165"/>
      <c r="F2085" s="165"/>
      <c r="G2085" s="361"/>
      <c r="H2085" s="361"/>
      <c r="I2085" s="361"/>
      <c r="J2085" s="361"/>
      <c r="K2085" s="361"/>
      <c r="L2085" s="361"/>
      <c r="M2085" s="361"/>
      <c r="N2085" s="361"/>
    </row>
    <row r="2086" spans="1:14">
      <c r="A2086" s="360"/>
      <c r="B2086" s="165"/>
      <c r="C2086" s="165"/>
      <c r="D2086" s="165"/>
      <c r="E2086" s="165"/>
      <c r="F2086" s="165"/>
      <c r="G2086" s="361"/>
      <c r="H2086" s="361"/>
      <c r="I2086" s="361"/>
      <c r="J2086" s="361"/>
      <c r="K2086" s="361"/>
      <c r="L2086" s="361"/>
      <c r="M2086" s="361"/>
      <c r="N2086" s="361"/>
    </row>
    <row r="2087" spans="1:14">
      <c r="A2087" s="360"/>
      <c r="B2087" s="165"/>
      <c r="C2087" s="165"/>
      <c r="D2087" s="165"/>
      <c r="E2087" s="165"/>
      <c r="F2087" s="165"/>
      <c r="G2087" s="361"/>
      <c r="H2087" s="361"/>
      <c r="I2087" s="361"/>
      <c r="J2087" s="361"/>
      <c r="K2087" s="361"/>
      <c r="L2087" s="361"/>
      <c r="M2087" s="361"/>
      <c r="N2087" s="361"/>
    </row>
    <row r="2088" spans="1:14">
      <c r="A2088" s="360"/>
      <c r="B2088" s="165"/>
      <c r="C2088" s="165"/>
      <c r="D2088" s="165"/>
      <c r="E2088" s="165"/>
      <c r="F2088" s="165"/>
      <c r="G2088" s="361"/>
      <c r="H2088" s="361"/>
      <c r="I2088" s="361"/>
      <c r="J2088" s="361"/>
      <c r="K2088" s="361"/>
      <c r="L2088" s="361"/>
      <c r="M2088" s="361"/>
      <c r="N2088" s="361"/>
    </row>
    <row r="2089" spans="1:14">
      <c r="A2089" s="360"/>
      <c r="B2089" s="165"/>
      <c r="C2089" s="165"/>
      <c r="D2089" s="165"/>
      <c r="E2089" s="165"/>
      <c r="F2089" s="165"/>
      <c r="G2089" s="361"/>
      <c r="H2089" s="361"/>
      <c r="I2089" s="361"/>
      <c r="J2089" s="361"/>
      <c r="K2089" s="361"/>
      <c r="L2089" s="361"/>
      <c r="M2089" s="361"/>
      <c r="N2089" s="361"/>
    </row>
    <row r="2090" spans="1:14">
      <c r="A2090" s="360"/>
      <c r="B2090" s="165"/>
      <c r="C2090" s="165"/>
      <c r="D2090" s="165"/>
      <c r="E2090" s="165"/>
      <c r="F2090" s="165"/>
      <c r="G2090" s="361"/>
      <c r="H2090" s="361"/>
      <c r="I2090" s="361"/>
      <c r="J2090" s="361"/>
      <c r="K2090" s="361"/>
      <c r="L2090" s="361"/>
      <c r="M2090" s="361"/>
      <c r="N2090" s="361"/>
    </row>
    <row r="2091" spans="1:14">
      <c r="A2091" s="360"/>
      <c r="B2091" s="165"/>
      <c r="C2091" s="165"/>
      <c r="D2091" s="165"/>
      <c r="E2091" s="165"/>
      <c r="F2091" s="165"/>
      <c r="G2091" s="361"/>
      <c r="H2091" s="361"/>
      <c r="I2091" s="361"/>
      <c r="J2091" s="361"/>
      <c r="K2091" s="361"/>
      <c r="L2091" s="361"/>
      <c r="M2091" s="361"/>
      <c r="N2091" s="361"/>
    </row>
    <row r="2092" spans="1:14">
      <c r="A2092" s="360"/>
      <c r="B2092" s="165"/>
      <c r="C2092" s="165"/>
      <c r="D2092" s="165"/>
      <c r="E2092" s="165"/>
      <c r="F2092" s="165"/>
      <c r="G2092" s="361"/>
      <c r="H2092" s="361"/>
      <c r="I2092" s="361"/>
      <c r="J2092" s="361"/>
      <c r="K2092" s="361"/>
      <c r="L2092" s="361"/>
      <c r="M2092" s="361"/>
      <c r="N2092" s="361"/>
    </row>
    <row r="2093" spans="1:14">
      <c r="A2093" s="360"/>
      <c r="B2093" s="165"/>
      <c r="C2093" s="165"/>
      <c r="D2093" s="165"/>
      <c r="E2093" s="165"/>
      <c r="F2093" s="165"/>
      <c r="G2093" s="361"/>
      <c r="H2093" s="361"/>
      <c r="I2093" s="361"/>
      <c r="J2093" s="361"/>
      <c r="K2093" s="361"/>
      <c r="L2093" s="361"/>
      <c r="M2093" s="361"/>
      <c r="N2093" s="361"/>
    </row>
    <row r="2094" spans="1:14">
      <c r="A2094" s="360"/>
      <c r="B2094" s="165"/>
      <c r="C2094" s="165"/>
      <c r="D2094" s="165"/>
      <c r="E2094" s="165"/>
      <c r="F2094" s="165"/>
      <c r="G2094" s="361"/>
      <c r="H2094" s="361"/>
      <c r="I2094" s="361"/>
      <c r="J2094" s="361"/>
      <c r="K2094" s="361"/>
      <c r="L2094" s="361"/>
      <c r="M2094" s="361"/>
      <c r="N2094" s="361"/>
    </row>
    <row r="2095" spans="1:14">
      <c r="A2095" s="360"/>
      <c r="B2095" s="165"/>
      <c r="C2095" s="165"/>
      <c r="D2095" s="165"/>
      <c r="E2095" s="165"/>
      <c r="F2095" s="165"/>
      <c r="G2095" s="361"/>
      <c r="H2095" s="361"/>
      <c r="I2095" s="361"/>
      <c r="J2095" s="361"/>
      <c r="K2095" s="361"/>
      <c r="L2095" s="361"/>
      <c r="M2095" s="361"/>
      <c r="N2095" s="361"/>
    </row>
    <row r="2096" spans="1:14">
      <c r="A2096" s="360"/>
      <c r="B2096" s="165"/>
      <c r="C2096" s="165"/>
      <c r="D2096" s="165"/>
      <c r="E2096" s="165"/>
      <c r="F2096" s="165"/>
      <c r="G2096" s="361"/>
      <c r="H2096" s="361"/>
      <c r="I2096" s="361"/>
      <c r="J2096" s="361"/>
      <c r="K2096" s="361"/>
      <c r="L2096" s="361"/>
      <c r="M2096" s="361"/>
      <c r="N2096" s="361"/>
    </row>
    <row r="2097" spans="1:14">
      <c r="A2097" s="360"/>
      <c r="B2097" s="165"/>
      <c r="C2097" s="165"/>
      <c r="D2097" s="165"/>
      <c r="E2097" s="165"/>
      <c r="F2097" s="165"/>
      <c r="G2097" s="361"/>
      <c r="H2097" s="361"/>
      <c r="I2097" s="361"/>
      <c r="J2097" s="361"/>
      <c r="K2097" s="361"/>
      <c r="L2097" s="361"/>
      <c r="M2097" s="361"/>
      <c r="N2097" s="361"/>
    </row>
    <row r="2098" spans="1:14">
      <c r="A2098" s="360"/>
      <c r="B2098" s="165"/>
      <c r="C2098" s="165"/>
      <c r="D2098" s="165"/>
      <c r="E2098" s="165"/>
      <c r="F2098" s="165"/>
      <c r="G2098" s="361"/>
      <c r="H2098" s="361"/>
      <c r="I2098" s="361"/>
      <c r="J2098" s="361"/>
      <c r="K2098" s="361"/>
      <c r="L2098" s="361"/>
      <c r="M2098" s="361"/>
      <c r="N2098" s="361"/>
    </row>
    <row r="2099" spans="1:14">
      <c r="A2099" s="360"/>
      <c r="B2099" s="165"/>
      <c r="C2099" s="165"/>
      <c r="D2099" s="165"/>
      <c r="E2099" s="165"/>
      <c r="F2099" s="165"/>
      <c r="G2099" s="361"/>
      <c r="H2099" s="361"/>
      <c r="I2099" s="361"/>
      <c r="J2099" s="361"/>
      <c r="K2099" s="361"/>
      <c r="L2099" s="361"/>
      <c r="M2099" s="361"/>
      <c r="N2099" s="361"/>
    </row>
    <row r="2100" spans="1:14">
      <c r="A2100" s="360"/>
      <c r="B2100" s="165"/>
      <c r="C2100" s="165"/>
      <c r="D2100" s="165"/>
      <c r="E2100" s="165"/>
      <c r="F2100" s="165"/>
      <c r="G2100" s="361"/>
      <c r="H2100" s="361"/>
      <c r="I2100" s="361"/>
      <c r="J2100" s="361"/>
      <c r="K2100" s="361"/>
      <c r="L2100" s="361"/>
      <c r="M2100" s="361"/>
      <c r="N2100" s="361"/>
    </row>
    <row r="2101" spans="1:14">
      <c r="A2101" s="360"/>
      <c r="B2101" s="165"/>
      <c r="C2101" s="165"/>
      <c r="D2101" s="165"/>
      <c r="E2101" s="165"/>
      <c r="F2101" s="165"/>
      <c r="G2101" s="361"/>
      <c r="H2101" s="361"/>
      <c r="I2101" s="361"/>
      <c r="J2101" s="361"/>
      <c r="K2101" s="361"/>
      <c r="L2101" s="361"/>
      <c r="M2101" s="361"/>
      <c r="N2101" s="361"/>
    </row>
    <row r="2102" spans="1:14">
      <c r="A2102" s="360"/>
      <c r="B2102" s="165"/>
      <c r="C2102" s="165"/>
      <c r="D2102" s="165"/>
      <c r="E2102" s="165"/>
      <c r="F2102" s="165"/>
      <c r="G2102" s="361"/>
      <c r="H2102" s="361"/>
      <c r="I2102" s="361"/>
      <c r="J2102" s="361"/>
      <c r="K2102" s="361"/>
      <c r="L2102" s="361"/>
      <c r="M2102" s="361"/>
      <c r="N2102" s="361"/>
    </row>
    <row r="2103" spans="1:14">
      <c r="A2103" s="360"/>
      <c r="B2103" s="165"/>
      <c r="C2103" s="165"/>
      <c r="D2103" s="165"/>
      <c r="E2103" s="165"/>
      <c r="F2103" s="165"/>
      <c r="G2103" s="361"/>
      <c r="H2103" s="361"/>
      <c r="I2103" s="361"/>
      <c r="J2103" s="361"/>
      <c r="K2103" s="361"/>
      <c r="L2103" s="361"/>
      <c r="M2103" s="361"/>
      <c r="N2103" s="361"/>
    </row>
    <row r="2104" spans="1:14">
      <c r="A2104" s="360"/>
      <c r="B2104" s="165"/>
      <c r="C2104" s="165"/>
      <c r="D2104" s="165"/>
      <c r="E2104" s="165"/>
      <c r="F2104" s="165"/>
      <c r="G2104" s="361"/>
      <c r="H2104" s="361"/>
      <c r="I2104" s="361"/>
      <c r="J2104" s="361"/>
      <c r="K2104" s="361"/>
      <c r="L2104" s="361"/>
      <c r="M2104" s="361"/>
      <c r="N2104" s="361"/>
    </row>
    <row r="2105" spans="1:14">
      <c r="A2105" s="360"/>
      <c r="B2105" s="165"/>
      <c r="C2105" s="165"/>
      <c r="D2105" s="165"/>
      <c r="E2105" s="165"/>
      <c r="F2105" s="165"/>
      <c r="G2105" s="361"/>
      <c r="H2105" s="361"/>
      <c r="I2105" s="361"/>
      <c r="J2105" s="361"/>
      <c r="K2105" s="361"/>
      <c r="L2105" s="361"/>
      <c r="M2105" s="361"/>
      <c r="N2105" s="361"/>
    </row>
    <row r="2106" spans="1:14">
      <c r="A2106" s="360"/>
      <c r="B2106" s="165"/>
      <c r="C2106" s="165"/>
      <c r="D2106" s="165"/>
      <c r="E2106" s="165"/>
      <c r="F2106" s="165"/>
      <c r="G2106" s="361"/>
      <c r="H2106" s="361"/>
      <c r="I2106" s="361"/>
      <c r="J2106" s="361"/>
      <c r="K2106" s="361"/>
      <c r="L2106" s="361"/>
      <c r="M2106" s="361"/>
      <c r="N2106" s="361"/>
    </row>
    <row r="2107" spans="1:14">
      <c r="A2107" s="360"/>
      <c r="B2107" s="165"/>
      <c r="C2107" s="165"/>
      <c r="D2107" s="165"/>
      <c r="E2107" s="165"/>
      <c r="F2107" s="165"/>
      <c r="G2107" s="361"/>
      <c r="H2107" s="361"/>
      <c r="I2107" s="361"/>
      <c r="J2107" s="361"/>
      <c r="K2107" s="361"/>
      <c r="L2107" s="361"/>
      <c r="M2107" s="361"/>
      <c r="N2107" s="361"/>
    </row>
    <row r="2108" spans="1:14">
      <c r="A2108" s="360"/>
      <c r="B2108" s="165"/>
      <c r="C2108" s="165"/>
      <c r="D2108" s="165"/>
      <c r="E2108" s="165"/>
      <c r="F2108" s="165"/>
      <c r="G2108" s="361"/>
      <c r="H2108" s="361"/>
      <c r="I2108" s="361"/>
      <c r="J2108" s="361"/>
      <c r="K2108" s="361"/>
      <c r="L2108" s="361"/>
      <c r="M2108" s="361"/>
      <c r="N2108" s="361"/>
    </row>
    <row r="2109" spans="1:14">
      <c r="A2109" s="360"/>
      <c r="B2109" s="165"/>
      <c r="C2109" s="165"/>
      <c r="D2109" s="165"/>
      <c r="E2109" s="165"/>
      <c r="F2109" s="165"/>
      <c r="G2109" s="361"/>
      <c r="H2109" s="361"/>
      <c r="I2109" s="361"/>
      <c r="J2109" s="361"/>
      <c r="K2109" s="361"/>
      <c r="L2109" s="361"/>
      <c r="M2109" s="361"/>
      <c r="N2109" s="361"/>
    </row>
    <row r="2110" spans="1:14">
      <c r="A2110" s="360"/>
      <c r="B2110" s="165"/>
      <c r="C2110" s="165"/>
      <c r="D2110" s="165"/>
      <c r="E2110" s="165"/>
      <c r="F2110" s="165"/>
      <c r="G2110" s="361"/>
      <c r="H2110" s="361"/>
      <c r="I2110" s="361"/>
      <c r="J2110" s="361"/>
      <c r="K2110" s="361"/>
      <c r="L2110" s="361"/>
      <c r="M2110" s="361"/>
      <c r="N2110" s="361"/>
    </row>
    <row r="2111" spans="1:14">
      <c r="A2111" s="360"/>
      <c r="B2111" s="165"/>
      <c r="C2111" s="165"/>
      <c r="D2111" s="165"/>
      <c r="E2111" s="165"/>
      <c r="F2111" s="165"/>
      <c r="G2111" s="361"/>
      <c r="H2111" s="361"/>
      <c r="I2111" s="361"/>
      <c r="J2111" s="361"/>
      <c r="K2111" s="361"/>
      <c r="L2111" s="361"/>
      <c r="M2111" s="361"/>
      <c r="N2111" s="361"/>
    </row>
    <row r="2112" spans="1:14">
      <c r="A2112" s="360"/>
      <c r="B2112" s="165"/>
      <c r="C2112" s="165"/>
      <c r="D2112" s="165"/>
      <c r="E2112" s="165"/>
      <c r="F2112" s="165"/>
      <c r="G2112" s="361"/>
      <c r="H2112" s="361"/>
      <c r="I2112" s="361"/>
      <c r="J2112" s="361"/>
      <c r="K2112" s="361"/>
      <c r="L2112" s="361"/>
      <c r="M2112" s="361"/>
      <c r="N2112" s="361"/>
    </row>
    <row r="2113" spans="1:14">
      <c r="A2113" s="360"/>
      <c r="B2113" s="165"/>
      <c r="C2113" s="165"/>
      <c r="D2113" s="165"/>
      <c r="E2113" s="165"/>
      <c r="F2113" s="165"/>
      <c r="G2113" s="361"/>
      <c r="H2113" s="361"/>
      <c r="I2113" s="361"/>
      <c r="J2113" s="361"/>
      <c r="K2113" s="361"/>
      <c r="L2113" s="361"/>
      <c r="M2113" s="361"/>
      <c r="N2113" s="361"/>
    </row>
    <row r="2114" spans="1:14">
      <c r="A2114" s="360"/>
      <c r="B2114" s="165"/>
      <c r="C2114" s="165"/>
      <c r="D2114" s="165"/>
      <c r="E2114" s="165"/>
      <c r="F2114" s="165"/>
      <c r="G2114" s="361"/>
      <c r="H2114" s="361"/>
      <c r="I2114" s="361"/>
      <c r="J2114" s="361"/>
      <c r="K2114" s="361"/>
      <c r="L2114" s="361"/>
      <c r="M2114" s="361"/>
      <c r="N2114" s="361"/>
    </row>
    <row r="2115" spans="1:14">
      <c r="A2115" s="360"/>
      <c r="B2115" s="165"/>
      <c r="C2115" s="165"/>
      <c r="D2115" s="165"/>
      <c r="E2115" s="165"/>
      <c r="F2115" s="165"/>
      <c r="G2115" s="361"/>
      <c r="H2115" s="361"/>
      <c r="I2115" s="361"/>
      <c r="J2115" s="361"/>
      <c r="K2115" s="361"/>
      <c r="L2115" s="361"/>
      <c r="M2115" s="361"/>
      <c r="N2115" s="361"/>
    </row>
    <row r="2116" spans="1:14">
      <c r="A2116" s="360"/>
      <c r="B2116" s="165"/>
      <c r="C2116" s="165"/>
      <c r="D2116" s="165"/>
      <c r="E2116" s="165"/>
      <c r="F2116" s="165"/>
      <c r="G2116" s="361"/>
      <c r="H2116" s="361"/>
      <c r="I2116" s="361"/>
      <c r="J2116" s="361"/>
      <c r="K2116" s="361"/>
      <c r="L2116" s="361"/>
      <c r="M2116" s="361"/>
      <c r="N2116" s="361"/>
    </row>
    <row r="2117" spans="1:14">
      <c r="A2117" s="360"/>
      <c r="B2117" s="165"/>
      <c r="C2117" s="165"/>
      <c r="D2117" s="165"/>
      <c r="E2117" s="165"/>
      <c r="F2117" s="165"/>
      <c r="G2117" s="361"/>
      <c r="H2117" s="361"/>
      <c r="I2117" s="361"/>
      <c r="J2117" s="361"/>
      <c r="K2117" s="361"/>
      <c r="L2117" s="361"/>
      <c r="M2117" s="361"/>
      <c r="N2117" s="361"/>
    </row>
    <row r="2118" spans="1:14">
      <c r="A2118" s="360"/>
      <c r="B2118" s="165"/>
      <c r="C2118" s="165"/>
      <c r="D2118" s="165"/>
      <c r="E2118" s="165"/>
      <c r="F2118" s="165"/>
      <c r="G2118" s="361"/>
      <c r="H2118" s="361"/>
      <c r="I2118" s="361"/>
      <c r="J2118" s="361"/>
      <c r="K2118" s="361"/>
      <c r="L2118" s="361"/>
      <c r="M2118" s="361"/>
      <c r="N2118" s="361"/>
    </row>
    <row r="2119" spans="1:14">
      <c r="A2119" s="360"/>
      <c r="B2119" s="165"/>
      <c r="C2119" s="165"/>
      <c r="D2119" s="165"/>
      <c r="E2119" s="165"/>
      <c r="F2119" s="165"/>
      <c r="G2119" s="361"/>
      <c r="H2119" s="361"/>
      <c r="I2119" s="361"/>
      <c r="J2119" s="361"/>
      <c r="K2119" s="361"/>
      <c r="L2119" s="361"/>
      <c r="M2119" s="361"/>
      <c r="N2119" s="361"/>
    </row>
    <row r="2120" spans="1:14">
      <c r="A2120" s="360"/>
      <c r="B2120" s="165"/>
      <c r="C2120" s="165"/>
      <c r="D2120" s="165"/>
      <c r="E2120" s="165"/>
      <c r="F2120" s="165"/>
      <c r="G2120" s="361"/>
      <c r="H2120" s="361"/>
      <c r="I2120" s="361"/>
      <c r="J2120" s="361"/>
      <c r="K2120" s="361"/>
      <c r="L2120" s="361"/>
      <c r="M2120" s="361"/>
      <c r="N2120" s="361"/>
    </row>
    <row r="2121" spans="1:14">
      <c r="A2121" s="360"/>
      <c r="B2121" s="165"/>
      <c r="C2121" s="165"/>
      <c r="D2121" s="165"/>
      <c r="E2121" s="165"/>
      <c r="F2121" s="165"/>
      <c r="G2121" s="361"/>
      <c r="H2121" s="361"/>
      <c r="I2121" s="361"/>
      <c r="J2121" s="361"/>
      <c r="K2121" s="361"/>
      <c r="L2121" s="361"/>
      <c r="M2121" s="361"/>
      <c r="N2121" s="361"/>
    </row>
    <row r="2122" spans="1:14">
      <c r="A2122" s="360"/>
      <c r="B2122" s="165"/>
      <c r="C2122" s="165"/>
      <c r="D2122" s="165"/>
      <c r="E2122" s="165"/>
      <c r="F2122" s="165"/>
      <c r="G2122" s="361"/>
      <c r="H2122" s="361"/>
      <c r="I2122" s="361"/>
      <c r="J2122" s="361"/>
      <c r="K2122" s="361"/>
      <c r="L2122" s="361"/>
      <c r="M2122" s="361"/>
      <c r="N2122" s="361"/>
    </row>
    <row r="2123" spans="1:14">
      <c r="A2123" s="360"/>
      <c r="B2123" s="165"/>
      <c r="C2123" s="165"/>
      <c r="D2123" s="165"/>
      <c r="E2123" s="165"/>
      <c r="F2123" s="165"/>
      <c r="G2123" s="361"/>
      <c r="H2123" s="361"/>
      <c r="I2123" s="361"/>
      <c r="J2123" s="361"/>
      <c r="K2123" s="361"/>
      <c r="L2123" s="361"/>
      <c r="M2123" s="361"/>
      <c r="N2123" s="361"/>
    </row>
    <row r="2124" spans="1:14">
      <c r="A2124" s="360"/>
      <c r="B2124" s="165"/>
      <c r="C2124" s="165"/>
      <c r="D2124" s="165"/>
      <c r="E2124" s="165"/>
      <c r="F2124" s="165"/>
      <c r="G2124" s="361"/>
      <c r="H2124" s="361"/>
      <c r="I2124" s="361"/>
      <c r="J2124" s="361"/>
      <c r="K2124" s="361"/>
      <c r="L2124" s="361"/>
      <c r="M2124" s="361"/>
      <c r="N2124" s="361"/>
    </row>
    <row r="2125" spans="1:14">
      <c r="A2125" s="360"/>
      <c r="B2125" s="165"/>
      <c r="C2125" s="165"/>
      <c r="D2125" s="165"/>
      <c r="E2125" s="165"/>
      <c r="F2125" s="165"/>
      <c r="G2125" s="361"/>
      <c r="H2125" s="361"/>
      <c r="I2125" s="361"/>
      <c r="J2125" s="361"/>
      <c r="K2125" s="361"/>
      <c r="L2125" s="361"/>
      <c r="M2125" s="361"/>
      <c r="N2125" s="361"/>
    </row>
    <row r="2126" spans="1:14">
      <c r="A2126" s="360"/>
      <c r="B2126" s="165"/>
      <c r="C2126" s="165"/>
      <c r="D2126" s="165"/>
      <c r="E2126" s="165"/>
      <c r="F2126" s="165"/>
      <c r="G2126" s="361"/>
      <c r="H2126" s="361"/>
      <c r="I2126" s="361"/>
      <c r="J2126" s="361"/>
      <c r="K2126" s="361"/>
      <c r="L2126" s="361"/>
      <c r="M2126" s="361"/>
      <c r="N2126" s="361"/>
    </row>
    <row r="2127" spans="1:14">
      <c r="A2127" s="360"/>
      <c r="B2127" s="165"/>
      <c r="C2127" s="165"/>
      <c r="D2127" s="165"/>
      <c r="E2127" s="165"/>
      <c r="F2127" s="165"/>
      <c r="G2127" s="361"/>
      <c r="H2127" s="361"/>
      <c r="I2127" s="361"/>
      <c r="J2127" s="361"/>
      <c r="K2127" s="361"/>
      <c r="L2127" s="361"/>
      <c r="M2127" s="361"/>
      <c r="N2127" s="361"/>
    </row>
    <row r="2128" spans="1:14">
      <c r="A2128" s="360"/>
      <c r="B2128" s="165"/>
      <c r="C2128" s="165"/>
      <c r="D2128" s="165"/>
      <c r="E2128" s="165"/>
      <c r="F2128" s="165"/>
      <c r="G2128" s="361"/>
      <c r="H2128" s="361"/>
      <c r="I2128" s="361"/>
      <c r="J2128" s="361"/>
      <c r="K2128" s="361"/>
      <c r="L2128" s="361"/>
      <c r="M2128" s="361"/>
      <c r="N2128" s="361"/>
    </row>
    <row r="2129" spans="1:14">
      <c r="A2129" s="360"/>
      <c r="B2129" s="165"/>
      <c r="C2129" s="165"/>
      <c r="D2129" s="165"/>
      <c r="E2129" s="165"/>
      <c r="F2129" s="165"/>
      <c r="G2129" s="361"/>
      <c r="H2129" s="361"/>
      <c r="I2129" s="361"/>
      <c r="J2129" s="361"/>
      <c r="K2129" s="361"/>
      <c r="L2129" s="361"/>
      <c r="M2129" s="361"/>
      <c r="N2129" s="361"/>
    </row>
    <row r="2130" spans="1:14">
      <c r="A2130" s="360"/>
      <c r="B2130" s="165"/>
      <c r="C2130" s="165"/>
      <c r="D2130" s="165"/>
      <c r="E2130" s="165"/>
      <c r="F2130" s="165"/>
      <c r="G2130" s="361"/>
      <c r="H2130" s="361"/>
      <c r="I2130" s="361"/>
      <c r="J2130" s="361"/>
      <c r="K2130" s="361"/>
      <c r="L2130" s="361"/>
      <c r="M2130" s="361"/>
      <c r="N2130" s="361"/>
    </row>
    <row r="2131" spans="1:14">
      <c r="A2131" s="360"/>
      <c r="B2131" s="165"/>
      <c r="C2131" s="165"/>
      <c r="D2131" s="165"/>
      <c r="E2131" s="165"/>
      <c r="F2131" s="165"/>
      <c r="G2131" s="361"/>
      <c r="H2131" s="361"/>
      <c r="I2131" s="361"/>
      <c r="J2131" s="361"/>
      <c r="K2131" s="361"/>
      <c r="L2131" s="361"/>
      <c r="M2131" s="361"/>
      <c r="N2131" s="361"/>
    </row>
    <row r="2132" spans="1:14">
      <c r="A2132" s="360"/>
      <c r="B2132" s="165"/>
      <c r="C2132" s="165"/>
      <c r="D2132" s="165"/>
      <c r="E2132" s="165"/>
      <c r="F2132" s="165"/>
      <c r="G2132" s="361"/>
      <c r="H2132" s="361"/>
      <c r="I2132" s="361"/>
      <c r="J2132" s="361"/>
      <c r="K2132" s="361"/>
      <c r="L2132" s="361"/>
      <c r="M2132" s="361"/>
      <c r="N2132" s="361"/>
    </row>
    <row r="2133" spans="1:14">
      <c r="A2133" s="360"/>
      <c r="B2133" s="165"/>
      <c r="C2133" s="165"/>
      <c r="D2133" s="165"/>
      <c r="E2133" s="165"/>
      <c r="F2133" s="165"/>
      <c r="G2133" s="361"/>
      <c r="H2133" s="361"/>
      <c r="I2133" s="361"/>
      <c r="J2133" s="361"/>
      <c r="K2133" s="361"/>
      <c r="L2133" s="361"/>
      <c r="M2133" s="361"/>
      <c r="N2133" s="361"/>
    </row>
    <row r="2134" spans="1:14">
      <c r="A2134" s="360"/>
      <c r="B2134" s="165"/>
      <c r="C2134" s="165"/>
      <c r="D2134" s="165"/>
      <c r="E2134" s="165"/>
      <c r="F2134" s="165"/>
      <c r="G2134" s="361"/>
      <c r="H2134" s="361"/>
      <c r="I2134" s="361"/>
      <c r="J2134" s="361"/>
      <c r="K2134" s="361"/>
      <c r="L2134" s="361"/>
      <c r="M2134" s="361"/>
      <c r="N2134" s="361"/>
    </row>
    <row r="2135" spans="1:14">
      <c r="A2135" s="360"/>
      <c r="B2135" s="165"/>
      <c r="C2135" s="165"/>
      <c r="D2135" s="165"/>
      <c r="E2135" s="165"/>
      <c r="F2135" s="165"/>
      <c r="G2135" s="361"/>
      <c r="H2135" s="361"/>
      <c r="I2135" s="361"/>
      <c r="J2135" s="361"/>
      <c r="K2135" s="361"/>
      <c r="L2135" s="361"/>
      <c r="M2135" s="361"/>
      <c r="N2135" s="361"/>
    </row>
    <row r="2136" spans="1:14">
      <c r="A2136" s="360"/>
      <c r="B2136" s="165"/>
      <c r="C2136" s="165"/>
      <c r="D2136" s="165"/>
      <c r="E2136" s="165"/>
      <c r="F2136" s="165"/>
      <c r="G2136" s="361"/>
      <c r="H2136" s="361"/>
      <c r="I2136" s="361"/>
      <c r="J2136" s="361"/>
      <c r="K2136" s="361"/>
      <c r="L2136" s="361"/>
      <c r="M2136" s="361"/>
      <c r="N2136" s="361"/>
    </row>
    <row r="2137" spans="1:14">
      <c r="A2137" s="360"/>
      <c r="B2137" s="165"/>
      <c r="C2137" s="165"/>
      <c r="D2137" s="165"/>
      <c r="E2137" s="165"/>
      <c r="F2137" s="165"/>
      <c r="G2137" s="361"/>
      <c r="H2137" s="361"/>
      <c r="I2137" s="361"/>
      <c r="J2137" s="361"/>
      <c r="K2137" s="361"/>
      <c r="L2137" s="361"/>
      <c r="M2137" s="361"/>
      <c r="N2137" s="361"/>
    </row>
    <row r="2138" spans="1:14">
      <c r="A2138" s="360"/>
      <c r="B2138" s="165"/>
      <c r="C2138" s="165"/>
      <c r="D2138" s="165"/>
      <c r="E2138" s="165"/>
      <c r="F2138" s="165"/>
      <c r="G2138" s="361"/>
      <c r="H2138" s="361"/>
      <c r="I2138" s="361"/>
      <c r="J2138" s="361"/>
      <c r="K2138" s="361"/>
      <c r="L2138" s="361"/>
      <c r="M2138" s="361"/>
      <c r="N2138" s="361"/>
    </row>
    <row r="2139" spans="1:14">
      <c r="A2139" s="360"/>
      <c r="B2139" s="165"/>
      <c r="C2139" s="165"/>
      <c r="D2139" s="165"/>
      <c r="E2139" s="165"/>
      <c r="F2139" s="165"/>
      <c r="G2139" s="361"/>
      <c r="H2139" s="361"/>
      <c r="I2139" s="361"/>
      <c r="J2139" s="361"/>
      <c r="K2139" s="361"/>
      <c r="L2139" s="361"/>
      <c r="M2139" s="361"/>
      <c r="N2139" s="361"/>
    </row>
    <row r="2140" spans="1:14">
      <c r="A2140" s="360"/>
      <c r="B2140" s="165"/>
      <c r="C2140" s="165"/>
      <c r="D2140" s="165"/>
      <c r="E2140" s="165"/>
      <c r="F2140" s="165"/>
      <c r="G2140" s="361"/>
      <c r="H2140" s="361"/>
      <c r="I2140" s="361"/>
      <c r="J2140" s="361"/>
      <c r="K2140" s="361"/>
      <c r="L2140" s="361"/>
      <c r="M2140" s="361"/>
      <c r="N2140" s="361"/>
    </row>
    <row r="2141" spans="1:14">
      <c r="A2141" s="360"/>
      <c r="B2141" s="165"/>
      <c r="C2141" s="165"/>
      <c r="D2141" s="165"/>
      <c r="E2141" s="165"/>
      <c r="F2141" s="165"/>
      <c r="G2141" s="361"/>
      <c r="H2141" s="361"/>
      <c r="I2141" s="361"/>
      <c r="J2141" s="361"/>
      <c r="K2141" s="361"/>
      <c r="L2141" s="361"/>
      <c r="M2141" s="361"/>
      <c r="N2141" s="361"/>
    </row>
    <row r="2142" spans="1:14">
      <c r="A2142" s="360"/>
      <c r="B2142" s="165"/>
      <c r="C2142" s="165"/>
      <c r="D2142" s="165"/>
      <c r="E2142" s="165"/>
      <c r="F2142" s="165"/>
      <c r="G2142" s="361"/>
      <c r="H2142" s="361"/>
      <c r="I2142" s="361"/>
      <c r="J2142" s="361"/>
      <c r="K2142" s="361"/>
      <c r="L2142" s="361"/>
      <c r="M2142" s="361"/>
      <c r="N2142" s="361"/>
    </row>
    <row r="2143" spans="1:14">
      <c r="A2143" s="360"/>
      <c r="B2143" s="165"/>
      <c r="C2143" s="165"/>
      <c r="D2143" s="165"/>
      <c r="E2143" s="165"/>
      <c r="F2143" s="165"/>
      <c r="G2143" s="361"/>
      <c r="H2143" s="361"/>
      <c r="I2143" s="361"/>
      <c r="J2143" s="361"/>
      <c r="K2143" s="361"/>
      <c r="L2143" s="361"/>
      <c r="M2143" s="361"/>
      <c r="N2143" s="361"/>
    </row>
    <row r="2144" spans="1:14">
      <c r="A2144" s="360"/>
      <c r="B2144" s="165"/>
      <c r="C2144" s="165"/>
      <c r="D2144" s="165"/>
      <c r="E2144" s="165"/>
      <c r="F2144" s="165"/>
      <c r="G2144" s="361"/>
      <c r="H2144" s="361"/>
      <c r="I2144" s="361"/>
      <c r="J2144" s="361"/>
      <c r="K2144" s="361"/>
      <c r="L2144" s="361"/>
      <c r="M2144" s="361"/>
      <c r="N2144" s="361"/>
    </row>
    <row r="2145" spans="1:14">
      <c r="A2145" s="360"/>
      <c r="B2145" s="165"/>
      <c r="C2145" s="165"/>
      <c r="D2145" s="165"/>
      <c r="E2145" s="165"/>
      <c r="F2145" s="165"/>
      <c r="G2145" s="361"/>
      <c r="H2145" s="361"/>
      <c r="I2145" s="361"/>
      <c r="J2145" s="361"/>
      <c r="K2145" s="361"/>
      <c r="L2145" s="361"/>
      <c r="M2145" s="361"/>
      <c r="N2145" s="361"/>
    </row>
    <row r="2146" spans="1:14">
      <c r="A2146" s="360"/>
      <c r="B2146" s="165"/>
      <c r="C2146" s="165"/>
      <c r="D2146" s="165"/>
      <c r="E2146" s="165"/>
      <c r="F2146" s="165"/>
      <c r="G2146" s="361"/>
      <c r="H2146" s="361"/>
      <c r="I2146" s="361"/>
      <c r="J2146" s="361"/>
      <c r="K2146" s="361"/>
      <c r="L2146" s="361"/>
      <c r="M2146" s="361"/>
      <c r="N2146" s="361"/>
    </row>
    <row r="2147" spans="1:14">
      <c r="A2147" s="360"/>
      <c r="B2147" s="165"/>
      <c r="C2147" s="165"/>
      <c r="D2147" s="165"/>
      <c r="E2147" s="165"/>
      <c r="F2147" s="165"/>
      <c r="G2147" s="361"/>
      <c r="H2147" s="361"/>
      <c r="I2147" s="361"/>
      <c r="J2147" s="361"/>
      <c r="K2147" s="361"/>
      <c r="L2147" s="361"/>
      <c r="M2147" s="361"/>
      <c r="N2147" s="361"/>
    </row>
    <row r="2148" spans="1:14">
      <c r="A2148" s="360"/>
      <c r="B2148" s="165"/>
      <c r="C2148" s="165"/>
      <c r="D2148" s="165"/>
      <c r="E2148" s="165"/>
      <c r="F2148" s="165"/>
      <c r="G2148" s="361"/>
      <c r="H2148" s="361"/>
      <c r="I2148" s="361"/>
      <c r="J2148" s="361"/>
      <c r="K2148" s="361"/>
      <c r="L2148" s="361"/>
      <c r="M2148" s="361"/>
      <c r="N2148" s="361"/>
    </row>
    <row r="2149" spans="1:14">
      <c r="A2149" s="360"/>
      <c r="B2149" s="165"/>
      <c r="C2149" s="165"/>
      <c r="D2149" s="165"/>
      <c r="E2149" s="165"/>
      <c r="F2149" s="165"/>
      <c r="G2149" s="361"/>
      <c r="H2149" s="361"/>
      <c r="I2149" s="361"/>
      <c r="J2149" s="361"/>
      <c r="K2149" s="361"/>
      <c r="L2149" s="361"/>
      <c r="M2149" s="361"/>
      <c r="N2149" s="361"/>
    </row>
    <row r="2150" spans="1:14">
      <c r="A2150" s="360"/>
      <c r="B2150" s="165"/>
      <c r="C2150" s="165"/>
      <c r="D2150" s="165"/>
      <c r="E2150" s="165"/>
      <c r="F2150" s="165"/>
      <c r="G2150" s="361"/>
      <c r="H2150" s="361"/>
      <c r="I2150" s="361"/>
      <c r="J2150" s="361"/>
      <c r="K2150" s="361"/>
      <c r="L2150" s="361"/>
      <c r="M2150" s="361"/>
      <c r="N2150" s="361"/>
    </row>
    <row r="2151" spans="1:14">
      <c r="A2151" s="360"/>
      <c r="B2151" s="165"/>
      <c r="C2151" s="165"/>
      <c r="D2151" s="165"/>
      <c r="E2151" s="165"/>
      <c r="F2151" s="165"/>
      <c r="G2151" s="361"/>
      <c r="H2151" s="361"/>
      <c r="I2151" s="361"/>
      <c r="J2151" s="361"/>
      <c r="K2151" s="361"/>
      <c r="L2151" s="361"/>
      <c r="M2151" s="361"/>
      <c r="N2151" s="361"/>
    </row>
    <row r="2152" spans="1:14">
      <c r="A2152" s="360"/>
      <c r="B2152" s="165"/>
      <c r="C2152" s="165"/>
      <c r="D2152" s="165"/>
      <c r="E2152" s="165"/>
      <c r="F2152" s="165"/>
      <c r="G2152" s="361"/>
      <c r="H2152" s="361"/>
      <c r="I2152" s="361"/>
      <c r="J2152" s="361"/>
      <c r="K2152" s="361"/>
      <c r="L2152" s="361"/>
      <c r="M2152" s="361"/>
      <c r="N2152" s="361"/>
    </row>
    <row r="2153" spans="1:14">
      <c r="A2153" s="360"/>
      <c r="B2153" s="165"/>
      <c r="C2153" s="165"/>
      <c r="D2153" s="165"/>
      <c r="E2153" s="165"/>
      <c r="F2153" s="165"/>
      <c r="G2153" s="361"/>
      <c r="H2153" s="361"/>
      <c r="I2153" s="361"/>
      <c r="J2153" s="361"/>
      <c r="K2153" s="361"/>
      <c r="L2153" s="361"/>
      <c r="M2153" s="361"/>
      <c r="N2153" s="361"/>
    </row>
    <row r="2154" spans="1:14">
      <c r="A2154" s="360"/>
      <c r="B2154" s="165"/>
      <c r="C2154" s="165"/>
      <c r="D2154" s="165"/>
      <c r="E2154" s="165"/>
      <c r="F2154" s="165"/>
      <c r="G2154" s="361"/>
      <c r="H2154" s="361"/>
      <c r="I2154" s="361"/>
      <c r="J2154" s="361"/>
      <c r="K2154" s="361"/>
      <c r="L2154" s="361"/>
      <c r="M2154" s="361"/>
      <c r="N2154" s="361"/>
    </row>
    <row r="2155" spans="1:14">
      <c r="A2155" s="360"/>
      <c r="B2155" s="165"/>
      <c r="C2155" s="165"/>
      <c r="D2155" s="165"/>
      <c r="E2155" s="165"/>
      <c r="F2155" s="165"/>
      <c r="G2155" s="361"/>
      <c r="H2155" s="361"/>
      <c r="I2155" s="361"/>
      <c r="J2155" s="361"/>
      <c r="K2155" s="361"/>
      <c r="L2155" s="361"/>
      <c r="M2155" s="361"/>
      <c r="N2155" s="361"/>
    </row>
    <row r="2156" spans="1:14">
      <c r="A2156" s="360"/>
      <c r="B2156" s="165"/>
      <c r="C2156" s="165"/>
      <c r="D2156" s="165"/>
      <c r="E2156" s="165"/>
      <c r="F2156" s="165"/>
      <c r="G2156" s="361"/>
      <c r="H2156" s="361"/>
      <c r="I2156" s="361"/>
      <c r="J2156" s="361"/>
      <c r="K2156" s="361"/>
      <c r="L2156" s="361"/>
      <c r="M2156" s="361"/>
      <c r="N2156" s="361"/>
    </row>
    <row r="2157" spans="1:14">
      <c r="A2157" s="360"/>
      <c r="B2157" s="165"/>
      <c r="C2157" s="165"/>
      <c r="D2157" s="165"/>
      <c r="E2157" s="165"/>
      <c r="F2157" s="165"/>
      <c r="G2157" s="361"/>
      <c r="H2157" s="361"/>
      <c r="I2157" s="361"/>
      <c r="J2157" s="361"/>
      <c r="K2157" s="361"/>
      <c r="L2157" s="361"/>
      <c r="M2157" s="361"/>
      <c r="N2157" s="361"/>
    </row>
    <row r="2158" spans="1:14">
      <c r="A2158" s="360"/>
      <c r="B2158" s="165"/>
      <c r="C2158" s="165"/>
      <c r="D2158" s="165"/>
      <c r="E2158" s="165"/>
      <c r="F2158" s="165"/>
      <c r="G2158" s="361"/>
      <c r="H2158" s="361"/>
      <c r="I2158" s="361"/>
      <c r="J2158" s="361"/>
      <c r="K2158" s="361"/>
      <c r="L2158" s="361"/>
      <c r="M2158" s="361"/>
      <c r="N2158" s="361"/>
    </row>
    <row r="2159" spans="1:14">
      <c r="A2159" s="360"/>
      <c r="B2159" s="165"/>
      <c r="C2159" s="165"/>
      <c r="D2159" s="165"/>
      <c r="E2159" s="165"/>
      <c r="F2159" s="165"/>
      <c r="G2159" s="361"/>
      <c r="H2159" s="361"/>
      <c r="I2159" s="361"/>
      <c r="J2159" s="361"/>
      <c r="K2159" s="361"/>
      <c r="L2159" s="361"/>
      <c r="M2159" s="361"/>
      <c r="N2159" s="361"/>
    </row>
    <row r="2160" spans="1:14">
      <c r="A2160" s="360"/>
      <c r="B2160" s="165"/>
      <c r="C2160" s="165"/>
      <c r="D2160" s="165"/>
      <c r="E2160" s="165"/>
      <c r="F2160" s="165"/>
      <c r="G2160" s="361"/>
      <c r="H2160" s="361"/>
      <c r="I2160" s="361"/>
      <c r="J2160" s="361"/>
      <c r="K2160" s="361"/>
      <c r="L2160" s="361"/>
      <c r="M2160" s="361"/>
      <c r="N2160" s="361"/>
    </row>
    <row r="2161" spans="1:14">
      <c r="A2161" s="360"/>
      <c r="B2161" s="165"/>
      <c r="C2161" s="165"/>
      <c r="D2161" s="165"/>
      <c r="E2161" s="165"/>
      <c r="F2161" s="165"/>
      <c r="G2161" s="361"/>
      <c r="H2161" s="361"/>
      <c r="I2161" s="361"/>
      <c r="J2161" s="361"/>
      <c r="K2161" s="361"/>
      <c r="L2161" s="361"/>
      <c r="M2161" s="361"/>
      <c r="N2161" s="361"/>
    </row>
    <row r="2162" spans="1:14">
      <c r="A2162" s="360"/>
      <c r="B2162" s="165"/>
      <c r="C2162" s="165"/>
      <c r="D2162" s="165"/>
      <c r="E2162" s="165"/>
      <c r="F2162" s="165"/>
      <c r="G2162" s="361"/>
      <c r="H2162" s="361"/>
      <c r="I2162" s="361"/>
      <c r="J2162" s="361"/>
      <c r="K2162" s="361"/>
      <c r="L2162" s="361"/>
      <c r="M2162" s="361"/>
      <c r="N2162" s="361"/>
    </row>
    <row r="2163" spans="1:14">
      <c r="A2163" s="360"/>
      <c r="B2163" s="165"/>
      <c r="C2163" s="165"/>
      <c r="D2163" s="165"/>
      <c r="E2163" s="165"/>
      <c r="F2163" s="165"/>
      <c r="G2163" s="361"/>
      <c r="H2163" s="361"/>
      <c r="I2163" s="361"/>
      <c r="J2163" s="361"/>
      <c r="K2163" s="361"/>
      <c r="L2163" s="361"/>
      <c r="M2163" s="361"/>
      <c r="N2163" s="361"/>
    </row>
    <row r="2164" spans="1:14">
      <c r="A2164" s="360"/>
      <c r="B2164" s="165"/>
      <c r="C2164" s="165"/>
      <c r="D2164" s="165"/>
      <c r="E2164" s="165"/>
      <c r="F2164" s="165"/>
      <c r="G2164" s="361"/>
      <c r="H2164" s="361"/>
      <c r="I2164" s="361"/>
      <c r="J2164" s="361"/>
      <c r="K2164" s="361"/>
      <c r="L2164" s="361"/>
      <c r="M2164" s="361"/>
      <c r="N2164" s="361"/>
    </row>
    <row r="2165" spans="1:14">
      <c r="A2165" s="360"/>
      <c r="B2165" s="165"/>
      <c r="C2165" s="165"/>
      <c r="D2165" s="165"/>
      <c r="E2165" s="165"/>
      <c r="F2165" s="165"/>
      <c r="G2165" s="361"/>
      <c r="H2165" s="361"/>
      <c r="I2165" s="361"/>
      <c r="J2165" s="361"/>
      <c r="K2165" s="361"/>
      <c r="L2165" s="361"/>
      <c r="M2165" s="361"/>
      <c r="N2165" s="361"/>
    </row>
    <row r="2166" spans="1:14">
      <c r="A2166" s="360"/>
      <c r="B2166" s="165"/>
      <c r="C2166" s="165"/>
      <c r="D2166" s="165"/>
      <c r="E2166" s="165"/>
      <c r="F2166" s="165"/>
      <c r="G2166" s="361"/>
      <c r="H2166" s="361"/>
      <c r="I2166" s="361"/>
      <c r="J2166" s="361"/>
      <c r="K2166" s="361"/>
      <c r="L2166" s="361"/>
      <c r="M2166" s="361"/>
      <c r="N2166" s="361"/>
    </row>
    <row r="2167" spans="1:14">
      <c r="A2167" s="360"/>
      <c r="B2167" s="165"/>
      <c r="C2167" s="165"/>
      <c r="D2167" s="165"/>
      <c r="E2167" s="165"/>
      <c r="F2167" s="165"/>
      <c r="G2167" s="361"/>
      <c r="H2167" s="361"/>
      <c r="I2167" s="361"/>
      <c r="J2167" s="361"/>
      <c r="K2167" s="361"/>
      <c r="L2167" s="361"/>
      <c r="M2167" s="361"/>
      <c r="N2167" s="361"/>
    </row>
    <row r="2168" spans="1:14">
      <c r="A2168" s="360"/>
      <c r="B2168" s="165"/>
      <c r="C2168" s="165"/>
      <c r="D2168" s="165"/>
      <c r="E2168" s="165"/>
      <c r="F2168" s="165"/>
      <c r="G2168" s="361"/>
      <c r="H2168" s="361"/>
      <c r="I2168" s="361"/>
      <c r="J2168" s="361"/>
      <c r="K2168" s="361"/>
      <c r="L2168" s="361"/>
      <c r="M2168" s="361"/>
      <c r="N2168" s="361"/>
    </row>
    <row r="2169" spans="1:14">
      <c r="A2169" s="360"/>
      <c r="B2169" s="165"/>
      <c r="C2169" s="165"/>
      <c r="D2169" s="165"/>
      <c r="E2169" s="165"/>
      <c r="F2169" s="165"/>
      <c r="G2169" s="361"/>
      <c r="H2169" s="361"/>
      <c r="I2169" s="361"/>
      <c r="J2169" s="361"/>
      <c r="K2169" s="361"/>
      <c r="L2169" s="361"/>
      <c r="M2169" s="361"/>
      <c r="N2169" s="361"/>
    </row>
    <row r="2170" spans="1:14">
      <c r="A2170" s="360"/>
      <c r="B2170" s="165"/>
      <c r="C2170" s="165"/>
      <c r="D2170" s="165"/>
      <c r="E2170" s="165"/>
      <c r="F2170" s="165"/>
      <c r="G2170" s="361"/>
      <c r="H2170" s="361"/>
      <c r="I2170" s="361"/>
      <c r="J2170" s="361"/>
      <c r="K2170" s="361"/>
      <c r="L2170" s="361"/>
      <c r="M2170" s="361"/>
      <c r="N2170" s="361"/>
    </row>
    <row r="2171" spans="1:14">
      <c r="A2171" s="360"/>
      <c r="B2171" s="165"/>
      <c r="C2171" s="165"/>
      <c r="D2171" s="165"/>
      <c r="E2171" s="165"/>
      <c r="F2171" s="165"/>
      <c r="G2171" s="361"/>
      <c r="H2171" s="361"/>
      <c r="I2171" s="361"/>
      <c r="J2171" s="361"/>
      <c r="K2171" s="361"/>
      <c r="L2171" s="361"/>
      <c r="M2171" s="361"/>
      <c r="N2171" s="361"/>
    </row>
    <row r="2172" spans="1:14">
      <c r="A2172" s="360"/>
      <c r="B2172" s="165"/>
      <c r="C2172" s="165"/>
      <c r="D2172" s="165"/>
      <c r="E2172" s="165"/>
      <c r="F2172" s="165"/>
      <c r="G2172" s="361"/>
      <c r="H2172" s="361"/>
      <c r="I2172" s="361"/>
      <c r="J2172" s="361"/>
      <c r="K2172" s="361"/>
      <c r="L2172" s="361"/>
      <c r="M2172" s="361"/>
      <c r="N2172" s="361"/>
    </row>
    <row r="2173" spans="1:14">
      <c r="A2173" s="360"/>
      <c r="B2173" s="165"/>
      <c r="C2173" s="165"/>
      <c r="D2173" s="165"/>
      <c r="E2173" s="165"/>
      <c r="F2173" s="165"/>
      <c r="G2173" s="361"/>
      <c r="H2173" s="361"/>
      <c r="I2173" s="361"/>
      <c r="J2173" s="361"/>
      <c r="K2173" s="361"/>
      <c r="L2173" s="361"/>
      <c r="M2173" s="361"/>
      <c r="N2173" s="361"/>
    </row>
    <row r="2174" spans="1:14">
      <c r="A2174" s="360"/>
      <c r="B2174" s="165"/>
      <c r="C2174" s="165"/>
      <c r="D2174" s="165"/>
      <c r="E2174" s="165"/>
      <c r="F2174" s="165"/>
      <c r="G2174" s="361"/>
      <c r="H2174" s="361"/>
      <c r="I2174" s="361"/>
      <c r="J2174" s="361"/>
      <c r="K2174" s="361"/>
      <c r="L2174" s="361"/>
      <c r="M2174" s="361"/>
      <c r="N2174" s="361"/>
    </row>
    <row r="2175" spans="1:14">
      <c r="A2175" s="360"/>
      <c r="B2175" s="165"/>
      <c r="C2175" s="165"/>
      <c r="D2175" s="165"/>
      <c r="E2175" s="165"/>
      <c r="F2175" s="165"/>
      <c r="G2175" s="361"/>
      <c r="H2175" s="361"/>
      <c r="I2175" s="361"/>
      <c r="J2175" s="361"/>
      <c r="K2175" s="361"/>
      <c r="L2175" s="361"/>
      <c r="M2175" s="361"/>
      <c r="N2175" s="361"/>
    </row>
    <row r="2176" spans="1:14">
      <c r="A2176" s="360"/>
      <c r="B2176" s="165"/>
      <c r="C2176" s="165"/>
      <c r="D2176" s="165"/>
      <c r="E2176" s="165"/>
      <c r="F2176" s="165"/>
      <c r="G2176" s="361"/>
      <c r="H2176" s="361"/>
      <c r="I2176" s="361"/>
      <c r="J2176" s="361"/>
      <c r="K2176" s="361"/>
      <c r="L2176" s="361"/>
      <c r="M2176" s="361"/>
      <c r="N2176" s="361"/>
    </row>
    <row r="2177" spans="1:14">
      <c r="A2177" s="360"/>
      <c r="B2177" s="165"/>
      <c r="C2177" s="165"/>
      <c r="D2177" s="165"/>
      <c r="E2177" s="165"/>
      <c r="F2177" s="165"/>
      <c r="G2177" s="361"/>
      <c r="H2177" s="361"/>
      <c r="I2177" s="361"/>
      <c r="J2177" s="361"/>
      <c r="K2177" s="361"/>
      <c r="L2177" s="361"/>
      <c r="M2177" s="361"/>
      <c r="N2177" s="361"/>
    </row>
    <row r="2178" spans="1:14">
      <c r="A2178" s="360"/>
      <c r="B2178" s="165"/>
      <c r="C2178" s="165"/>
      <c r="D2178" s="165"/>
      <c r="E2178" s="165"/>
      <c r="F2178" s="165"/>
      <c r="G2178" s="361"/>
      <c r="H2178" s="361"/>
      <c r="I2178" s="361"/>
      <c r="J2178" s="361"/>
      <c r="K2178" s="361"/>
      <c r="L2178" s="361"/>
      <c r="M2178" s="361"/>
      <c r="N2178" s="361"/>
    </row>
    <row r="2179" spans="1:14">
      <c r="A2179" s="360"/>
      <c r="B2179" s="165"/>
      <c r="C2179" s="165"/>
      <c r="D2179" s="165"/>
      <c r="E2179" s="165"/>
      <c r="F2179" s="165"/>
      <c r="G2179" s="361"/>
      <c r="H2179" s="361"/>
      <c r="I2179" s="361"/>
      <c r="J2179" s="361"/>
      <c r="K2179" s="361"/>
      <c r="L2179" s="361"/>
      <c r="M2179" s="361"/>
      <c r="N2179" s="361"/>
    </row>
    <row r="2180" spans="1:14">
      <c r="A2180" s="360"/>
      <c r="B2180" s="165"/>
      <c r="C2180" s="165"/>
      <c r="D2180" s="165"/>
      <c r="E2180" s="165"/>
      <c r="F2180" s="165"/>
      <c r="G2180" s="361"/>
      <c r="H2180" s="361"/>
      <c r="I2180" s="361"/>
      <c r="J2180" s="361"/>
      <c r="K2180" s="361"/>
      <c r="L2180" s="361"/>
      <c r="M2180" s="361"/>
      <c r="N2180" s="361"/>
    </row>
    <row r="2181" spans="1:14">
      <c r="A2181" s="360"/>
      <c r="B2181" s="165"/>
      <c r="C2181" s="165"/>
      <c r="D2181" s="165"/>
      <c r="E2181" s="165"/>
      <c r="F2181" s="165"/>
      <c r="G2181" s="361"/>
      <c r="H2181" s="361"/>
      <c r="I2181" s="361"/>
      <c r="J2181" s="361"/>
      <c r="K2181" s="361"/>
      <c r="L2181" s="361"/>
      <c r="M2181" s="361"/>
      <c r="N2181" s="361"/>
    </row>
    <row r="2182" spans="1:14">
      <c r="A2182" s="360"/>
      <c r="B2182" s="165"/>
      <c r="C2182" s="165"/>
      <c r="D2182" s="165"/>
      <c r="E2182" s="165"/>
      <c r="F2182" s="165"/>
      <c r="G2182" s="361"/>
      <c r="H2182" s="361"/>
      <c r="I2182" s="361"/>
      <c r="J2182" s="361"/>
      <c r="K2182" s="361"/>
      <c r="L2182" s="361"/>
      <c r="M2182" s="361"/>
      <c r="N2182" s="361"/>
    </row>
    <row r="2183" spans="1:14">
      <c r="A2183" s="360"/>
      <c r="B2183" s="165"/>
      <c r="C2183" s="165"/>
      <c r="D2183" s="165"/>
      <c r="E2183" s="165"/>
      <c r="F2183" s="165"/>
      <c r="G2183" s="361"/>
      <c r="H2183" s="361"/>
      <c r="I2183" s="361"/>
      <c r="J2183" s="361"/>
      <c r="K2183" s="361"/>
      <c r="L2183" s="361"/>
      <c r="M2183" s="361"/>
      <c r="N2183" s="361"/>
    </row>
    <row r="2184" spans="1:14">
      <c r="A2184" s="360"/>
      <c r="B2184" s="165"/>
      <c r="C2184" s="165"/>
      <c r="D2184" s="165"/>
      <c r="E2184" s="165"/>
      <c r="F2184" s="165"/>
      <c r="G2184" s="361"/>
      <c r="H2184" s="361"/>
      <c r="I2184" s="361"/>
      <c r="J2184" s="361"/>
      <c r="K2184" s="361"/>
      <c r="L2184" s="361"/>
      <c r="M2184" s="361"/>
      <c r="N2184" s="361"/>
    </row>
    <row r="2185" spans="1:14">
      <c r="A2185" s="360"/>
      <c r="B2185" s="165"/>
      <c r="C2185" s="165"/>
      <c r="D2185" s="165"/>
      <c r="E2185" s="165"/>
      <c r="F2185" s="165"/>
      <c r="G2185" s="361"/>
      <c r="H2185" s="361"/>
      <c r="I2185" s="361"/>
      <c r="J2185" s="361"/>
      <c r="K2185" s="361"/>
      <c r="L2185" s="361"/>
      <c r="M2185" s="361"/>
      <c r="N2185" s="361"/>
    </row>
    <row r="2186" spans="1:14">
      <c r="A2186" s="360"/>
      <c r="B2186" s="165"/>
      <c r="C2186" s="165"/>
      <c r="D2186" s="165"/>
      <c r="E2186" s="165"/>
      <c r="F2186" s="165"/>
      <c r="G2186" s="361"/>
      <c r="H2186" s="361"/>
      <c r="I2186" s="361"/>
      <c r="J2186" s="361"/>
      <c r="K2186" s="361"/>
      <c r="L2186" s="361"/>
      <c r="M2186" s="361"/>
      <c r="N2186" s="361"/>
    </row>
    <row r="2187" spans="1:14">
      <c r="A2187" s="360"/>
      <c r="B2187" s="165"/>
      <c r="C2187" s="165"/>
      <c r="D2187" s="165"/>
      <c r="E2187" s="165"/>
      <c r="F2187" s="165"/>
      <c r="G2187" s="361"/>
      <c r="H2187" s="361"/>
      <c r="I2187" s="361"/>
      <c r="J2187" s="361"/>
      <c r="K2187" s="361"/>
      <c r="L2187" s="361"/>
      <c r="M2187" s="361"/>
      <c r="N2187" s="361"/>
    </row>
    <row r="2188" spans="1:14">
      <c r="A2188" s="360"/>
      <c r="B2188" s="165"/>
      <c r="C2188" s="165"/>
      <c r="D2188" s="165"/>
      <c r="E2188" s="165"/>
      <c r="F2188" s="165"/>
      <c r="G2188" s="361"/>
      <c r="H2188" s="361"/>
      <c r="I2188" s="361"/>
      <c r="J2188" s="361"/>
      <c r="K2188" s="361"/>
      <c r="L2188" s="361"/>
      <c r="M2188" s="361"/>
      <c r="N2188" s="361"/>
    </row>
    <row r="2189" spans="1:14">
      <c r="A2189" s="360"/>
      <c r="B2189" s="165"/>
      <c r="C2189" s="165"/>
      <c r="D2189" s="165"/>
      <c r="E2189" s="165"/>
      <c r="F2189" s="165"/>
      <c r="G2189" s="361"/>
      <c r="H2189" s="361"/>
      <c r="I2189" s="361"/>
      <c r="J2189" s="361"/>
      <c r="K2189" s="361"/>
      <c r="L2189" s="361"/>
      <c r="M2189" s="361"/>
      <c r="N2189" s="361"/>
    </row>
    <row r="2190" spans="1:14">
      <c r="A2190" s="360"/>
      <c r="B2190" s="165"/>
      <c r="C2190" s="165"/>
      <c r="D2190" s="165"/>
      <c r="E2190" s="165"/>
      <c r="F2190" s="165"/>
      <c r="G2190" s="361"/>
      <c r="H2190" s="361"/>
      <c r="I2190" s="361"/>
      <c r="J2190" s="361"/>
      <c r="K2190" s="361"/>
      <c r="L2190" s="361"/>
      <c r="M2190" s="361"/>
      <c r="N2190" s="361"/>
    </row>
    <row r="2191" spans="1:14">
      <c r="A2191" s="360"/>
      <c r="B2191" s="165"/>
      <c r="C2191" s="165"/>
      <c r="D2191" s="165"/>
      <c r="E2191" s="165"/>
      <c r="F2191" s="165"/>
      <c r="G2191" s="361"/>
      <c r="H2191" s="361"/>
      <c r="I2191" s="361"/>
      <c r="J2191" s="361"/>
      <c r="K2191" s="361"/>
      <c r="L2191" s="361"/>
      <c r="M2191" s="361"/>
      <c r="N2191" s="361"/>
    </row>
    <row r="2192" spans="1:14">
      <c r="A2192" s="360"/>
      <c r="B2192" s="165"/>
      <c r="C2192" s="165"/>
      <c r="D2192" s="165"/>
      <c r="E2192" s="165"/>
      <c r="F2192" s="165"/>
      <c r="G2192" s="361"/>
      <c r="H2192" s="361"/>
      <c r="I2192" s="361"/>
      <c r="J2192" s="361"/>
      <c r="K2192" s="361"/>
      <c r="L2192" s="361"/>
      <c r="M2192" s="361"/>
      <c r="N2192" s="361"/>
    </row>
    <row r="2193" spans="1:14">
      <c r="A2193" s="360"/>
      <c r="B2193" s="165"/>
      <c r="C2193" s="165"/>
      <c r="D2193" s="165"/>
      <c r="E2193" s="165"/>
      <c r="F2193" s="165"/>
      <c r="G2193" s="361"/>
      <c r="H2193" s="361"/>
      <c r="I2193" s="361"/>
      <c r="J2193" s="361"/>
      <c r="K2193" s="361"/>
      <c r="L2193" s="361"/>
      <c r="M2193" s="361"/>
      <c r="N2193" s="361"/>
    </row>
    <row r="2194" spans="1:14">
      <c r="A2194" s="360"/>
      <c r="B2194" s="165"/>
      <c r="C2194" s="165"/>
      <c r="D2194" s="165"/>
      <c r="E2194" s="165"/>
      <c r="F2194" s="165"/>
      <c r="G2194" s="361"/>
      <c r="H2194" s="361"/>
      <c r="I2194" s="361"/>
      <c r="J2194" s="361"/>
      <c r="K2194" s="361"/>
      <c r="L2194" s="361"/>
      <c r="M2194" s="361"/>
      <c r="N2194" s="361"/>
    </row>
    <row r="2195" spans="1:14">
      <c r="A2195" s="360"/>
      <c r="B2195" s="165"/>
      <c r="C2195" s="165"/>
      <c r="D2195" s="165"/>
      <c r="E2195" s="165"/>
      <c r="F2195" s="165"/>
      <c r="G2195" s="361"/>
      <c r="H2195" s="361"/>
      <c r="I2195" s="361"/>
      <c r="J2195" s="361"/>
      <c r="K2195" s="361"/>
      <c r="L2195" s="361"/>
      <c r="M2195" s="361"/>
      <c r="N2195" s="361"/>
    </row>
    <row r="2196" spans="1:14">
      <c r="A2196" s="360"/>
      <c r="B2196" s="165"/>
      <c r="C2196" s="165"/>
      <c r="D2196" s="165"/>
      <c r="E2196" s="165"/>
      <c r="F2196" s="165"/>
      <c r="G2196" s="361"/>
      <c r="H2196" s="361"/>
      <c r="I2196" s="361"/>
      <c r="J2196" s="361"/>
      <c r="K2196" s="361"/>
      <c r="L2196" s="361"/>
      <c r="M2196" s="361"/>
      <c r="N2196" s="361"/>
    </row>
    <row r="2197" spans="1:14">
      <c r="A2197" s="360"/>
      <c r="B2197" s="165"/>
      <c r="C2197" s="165"/>
      <c r="D2197" s="165"/>
      <c r="E2197" s="165"/>
      <c r="F2197" s="165"/>
      <c r="G2197" s="361"/>
      <c r="H2197" s="361"/>
      <c r="I2197" s="361"/>
      <c r="J2197" s="361"/>
      <c r="K2197" s="361"/>
      <c r="L2197" s="361"/>
      <c r="M2197" s="361"/>
      <c r="N2197" s="361"/>
    </row>
    <row r="2198" spans="1:14">
      <c r="A2198" s="360"/>
      <c r="B2198" s="165"/>
      <c r="C2198" s="165"/>
      <c r="D2198" s="165"/>
      <c r="E2198" s="165"/>
      <c r="F2198" s="165"/>
      <c r="G2198" s="361"/>
      <c r="H2198" s="361"/>
      <c r="I2198" s="361"/>
      <c r="J2198" s="361"/>
      <c r="K2198" s="361"/>
      <c r="L2198" s="361"/>
      <c r="M2198" s="361"/>
      <c r="N2198" s="361"/>
    </row>
    <row r="2199" spans="1:14">
      <c r="A2199" s="360"/>
      <c r="B2199" s="165"/>
      <c r="C2199" s="165"/>
      <c r="D2199" s="165"/>
      <c r="E2199" s="165"/>
      <c r="F2199" s="165"/>
      <c r="G2199" s="361"/>
      <c r="H2199" s="361"/>
      <c r="I2199" s="361"/>
      <c r="J2199" s="361"/>
      <c r="K2199" s="361"/>
      <c r="L2199" s="361"/>
      <c r="M2199" s="361"/>
      <c r="N2199" s="361"/>
    </row>
    <row r="2200" spans="1:14">
      <c r="A2200" s="360"/>
      <c r="B2200" s="165"/>
      <c r="C2200" s="165"/>
      <c r="D2200" s="165"/>
      <c r="E2200" s="165"/>
      <c r="F2200" s="165"/>
      <c r="G2200" s="361"/>
      <c r="H2200" s="361"/>
      <c r="I2200" s="361"/>
      <c r="J2200" s="361"/>
      <c r="K2200" s="361"/>
      <c r="L2200" s="361"/>
      <c r="M2200" s="361"/>
      <c r="N2200" s="361"/>
    </row>
    <row r="2201" spans="1:14">
      <c r="A2201" s="360"/>
      <c r="B2201" s="165"/>
      <c r="C2201" s="165"/>
      <c r="D2201" s="165"/>
      <c r="E2201" s="165"/>
      <c r="F2201" s="165"/>
      <c r="G2201" s="361"/>
      <c r="H2201" s="361"/>
      <c r="I2201" s="361"/>
      <c r="J2201" s="361"/>
      <c r="K2201" s="361"/>
      <c r="L2201" s="361"/>
      <c r="M2201" s="361"/>
      <c r="N2201" s="361"/>
    </row>
    <row r="2202" spans="1:14">
      <c r="A2202" s="360"/>
      <c r="B2202" s="165"/>
      <c r="C2202" s="165"/>
      <c r="D2202" s="165"/>
      <c r="E2202" s="165"/>
      <c r="F2202" s="165"/>
      <c r="G2202" s="361"/>
      <c r="H2202" s="361"/>
      <c r="I2202" s="361"/>
      <c r="J2202" s="361"/>
      <c r="K2202" s="361"/>
      <c r="L2202" s="361"/>
      <c r="M2202" s="361"/>
      <c r="N2202" s="361"/>
    </row>
    <row r="2203" spans="1:14">
      <c r="A2203" s="360"/>
      <c r="B2203" s="165"/>
      <c r="C2203" s="165"/>
      <c r="D2203" s="165"/>
      <c r="E2203" s="165"/>
      <c r="F2203" s="165"/>
      <c r="G2203" s="361"/>
      <c r="H2203" s="361"/>
      <c r="I2203" s="361"/>
      <c r="J2203" s="361"/>
      <c r="K2203" s="361"/>
      <c r="L2203" s="361"/>
      <c r="M2203" s="361"/>
      <c r="N2203" s="361"/>
    </row>
    <row r="2204" spans="1:14">
      <c r="A2204" s="360"/>
      <c r="B2204" s="165"/>
      <c r="C2204" s="165"/>
      <c r="D2204" s="165"/>
      <c r="E2204" s="165"/>
      <c r="F2204" s="165"/>
      <c r="G2204" s="361"/>
      <c r="H2204" s="361"/>
      <c r="I2204" s="361"/>
      <c r="J2204" s="361"/>
      <c r="K2204" s="361"/>
      <c r="L2204" s="361"/>
      <c r="M2204" s="361"/>
      <c r="N2204" s="361"/>
    </row>
    <row r="2205" spans="1:14">
      <c r="A2205" s="360"/>
      <c r="B2205" s="165"/>
      <c r="C2205" s="165"/>
      <c r="D2205" s="165"/>
      <c r="E2205" s="165"/>
      <c r="F2205" s="165"/>
      <c r="G2205" s="361"/>
      <c r="H2205" s="361"/>
      <c r="I2205" s="361"/>
      <c r="J2205" s="361"/>
      <c r="K2205" s="361"/>
      <c r="L2205" s="361"/>
      <c r="M2205" s="361"/>
      <c r="N2205" s="361"/>
    </row>
    <row r="2206" spans="1:14">
      <c r="A2206" s="360"/>
      <c r="B2206" s="165"/>
      <c r="C2206" s="165"/>
      <c r="D2206" s="165"/>
      <c r="E2206" s="165"/>
      <c r="F2206" s="165"/>
      <c r="G2206" s="361"/>
      <c r="H2206" s="361"/>
      <c r="I2206" s="361"/>
      <c r="J2206" s="361"/>
      <c r="K2206" s="361"/>
      <c r="L2206" s="361"/>
      <c r="M2206" s="361"/>
      <c r="N2206" s="361"/>
    </row>
    <row r="2207" spans="1:14">
      <c r="A2207" s="360"/>
      <c r="B2207" s="165"/>
      <c r="C2207" s="165"/>
      <c r="D2207" s="165"/>
      <c r="E2207" s="165"/>
      <c r="F2207" s="165"/>
      <c r="G2207" s="361"/>
      <c r="H2207" s="361"/>
      <c r="I2207" s="361"/>
      <c r="J2207" s="361"/>
      <c r="K2207" s="361"/>
      <c r="L2207" s="361"/>
      <c r="M2207" s="361"/>
      <c r="N2207" s="361"/>
    </row>
    <row r="2208" spans="1:14">
      <c r="A2208" s="360"/>
      <c r="B2208" s="165"/>
      <c r="C2208" s="165"/>
      <c r="D2208" s="165"/>
      <c r="E2208" s="165"/>
      <c r="F2208" s="165"/>
      <c r="G2208" s="361"/>
      <c r="H2208" s="361"/>
      <c r="I2208" s="361"/>
      <c r="J2208" s="361"/>
      <c r="K2208" s="361"/>
      <c r="L2208" s="361"/>
      <c r="M2208" s="361"/>
      <c r="N2208" s="361"/>
    </row>
    <row r="2209" spans="1:14">
      <c r="A2209" s="360"/>
      <c r="B2209" s="165"/>
      <c r="C2209" s="165"/>
      <c r="D2209" s="165"/>
      <c r="E2209" s="165"/>
      <c r="F2209" s="165"/>
      <c r="G2209" s="361"/>
      <c r="H2209" s="361"/>
      <c r="I2209" s="361"/>
      <c r="J2209" s="361"/>
      <c r="K2209" s="361"/>
      <c r="L2209" s="361"/>
      <c r="M2209" s="361"/>
      <c r="N2209" s="361"/>
    </row>
    <row r="2210" spans="1:14">
      <c r="A2210" s="360"/>
      <c r="B2210" s="165"/>
      <c r="C2210" s="165"/>
      <c r="D2210" s="165"/>
      <c r="E2210" s="165"/>
      <c r="F2210" s="165"/>
      <c r="G2210" s="361"/>
      <c r="H2210" s="361"/>
      <c r="I2210" s="361"/>
      <c r="J2210" s="361"/>
      <c r="K2210" s="361"/>
      <c r="L2210" s="361"/>
      <c r="M2210" s="361"/>
      <c r="N2210" s="361"/>
    </row>
    <row r="2211" spans="1:14">
      <c r="A2211" s="360"/>
      <c r="B2211" s="165"/>
      <c r="C2211" s="165"/>
      <c r="D2211" s="165"/>
      <c r="E2211" s="165"/>
      <c r="F2211" s="165"/>
      <c r="G2211" s="361"/>
      <c r="H2211" s="361"/>
      <c r="I2211" s="361"/>
      <c r="J2211" s="361"/>
      <c r="K2211" s="361"/>
      <c r="L2211" s="361"/>
      <c r="M2211" s="361"/>
      <c r="N2211" s="361"/>
    </row>
    <row r="2212" spans="1:14">
      <c r="A2212" s="360"/>
      <c r="B2212" s="165"/>
      <c r="C2212" s="165"/>
      <c r="D2212" s="165"/>
      <c r="E2212" s="165"/>
      <c r="F2212" s="165"/>
      <c r="G2212" s="361"/>
      <c r="H2212" s="361"/>
      <c r="I2212" s="361"/>
      <c r="J2212" s="361"/>
      <c r="K2212" s="361"/>
      <c r="L2212" s="361"/>
      <c r="M2212" s="361"/>
      <c r="N2212" s="361"/>
    </row>
    <row r="2213" spans="1:14">
      <c r="A2213" s="360"/>
      <c r="B2213" s="165"/>
      <c r="C2213" s="165"/>
      <c r="D2213" s="165"/>
      <c r="E2213" s="165"/>
      <c r="F2213" s="165"/>
      <c r="G2213" s="361"/>
      <c r="H2213" s="361"/>
      <c r="I2213" s="361"/>
      <c r="J2213" s="361"/>
      <c r="K2213" s="361"/>
      <c r="L2213" s="361"/>
      <c r="M2213" s="361"/>
      <c r="N2213" s="361"/>
    </row>
    <row r="2214" spans="1:14">
      <c r="A2214" s="360"/>
      <c r="B2214" s="165"/>
      <c r="C2214" s="165"/>
      <c r="D2214" s="165"/>
      <c r="E2214" s="165"/>
      <c r="F2214" s="165"/>
      <c r="G2214" s="361"/>
      <c r="H2214" s="361"/>
      <c r="I2214" s="361"/>
      <c r="J2214" s="361"/>
      <c r="K2214" s="361"/>
      <c r="L2214" s="361"/>
      <c r="M2214" s="361"/>
      <c r="N2214" s="361"/>
    </row>
    <row r="2215" spans="1:14">
      <c r="A2215" s="360"/>
      <c r="B2215" s="165"/>
      <c r="C2215" s="165"/>
      <c r="D2215" s="165"/>
      <c r="E2215" s="165"/>
      <c r="F2215" s="165"/>
      <c r="G2215" s="361"/>
      <c r="H2215" s="361"/>
      <c r="I2215" s="361"/>
      <c r="J2215" s="361"/>
      <c r="K2215" s="361"/>
      <c r="L2215" s="361"/>
      <c r="M2215" s="361"/>
      <c r="N2215" s="361"/>
    </row>
    <row r="2216" spans="1:14">
      <c r="A2216" s="360"/>
      <c r="B2216" s="165"/>
      <c r="C2216" s="165"/>
      <c r="D2216" s="165"/>
      <c r="E2216" s="165"/>
      <c r="F2216" s="165"/>
      <c r="G2216" s="361"/>
      <c r="H2216" s="361"/>
      <c r="I2216" s="361"/>
      <c r="J2216" s="361"/>
      <c r="K2216" s="361"/>
      <c r="L2216" s="361"/>
      <c r="M2216" s="361"/>
      <c r="N2216" s="361"/>
    </row>
    <row r="2217" spans="1:14">
      <c r="A2217" s="360"/>
      <c r="B2217" s="165"/>
      <c r="C2217" s="165"/>
      <c r="D2217" s="165"/>
      <c r="E2217" s="165"/>
      <c r="F2217" s="165"/>
      <c r="G2217" s="361"/>
      <c r="H2217" s="361"/>
      <c r="I2217" s="361"/>
      <c r="J2217" s="361"/>
      <c r="K2217" s="361"/>
      <c r="L2217" s="361"/>
      <c r="M2217" s="361"/>
      <c r="N2217" s="361"/>
    </row>
    <row r="2218" spans="1:14">
      <c r="A2218" s="360"/>
      <c r="B2218" s="165"/>
      <c r="C2218" s="165"/>
      <c r="D2218" s="165"/>
      <c r="E2218" s="165"/>
      <c r="F2218" s="165"/>
      <c r="G2218" s="361"/>
      <c r="H2218" s="361"/>
      <c r="I2218" s="361"/>
      <c r="J2218" s="361"/>
      <c r="K2218" s="361"/>
      <c r="L2218" s="361"/>
      <c r="M2218" s="361"/>
      <c r="N2218" s="361"/>
    </row>
    <row r="2219" spans="1:14">
      <c r="A2219" s="360"/>
      <c r="B2219" s="165"/>
      <c r="C2219" s="165"/>
      <c r="D2219" s="165"/>
      <c r="E2219" s="165"/>
      <c r="F2219" s="165"/>
      <c r="G2219" s="361"/>
      <c r="H2219" s="361"/>
      <c r="I2219" s="361"/>
      <c r="J2219" s="361"/>
      <c r="K2219" s="361"/>
      <c r="L2219" s="361"/>
      <c r="M2219" s="361"/>
      <c r="N2219" s="361"/>
    </row>
    <row r="2220" spans="1:14">
      <c r="A2220" s="360"/>
      <c r="B2220" s="165"/>
      <c r="C2220" s="165"/>
      <c r="D2220" s="165"/>
      <c r="E2220" s="165"/>
      <c r="F2220" s="165"/>
      <c r="G2220" s="361"/>
      <c r="H2220" s="361"/>
      <c r="I2220" s="361"/>
      <c r="J2220" s="361"/>
      <c r="K2220" s="361"/>
      <c r="L2220" s="361"/>
      <c r="M2220" s="361"/>
      <c r="N2220" s="361"/>
    </row>
    <row r="2221" spans="1:14">
      <c r="A2221" s="360"/>
      <c r="B2221" s="165"/>
      <c r="C2221" s="165"/>
      <c r="D2221" s="165"/>
      <c r="E2221" s="165"/>
      <c r="F2221" s="165"/>
      <c r="G2221" s="361"/>
      <c r="H2221" s="361"/>
      <c r="I2221" s="361"/>
      <c r="J2221" s="361"/>
      <c r="K2221" s="361"/>
      <c r="L2221" s="361"/>
      <c r="M2221" s="361"/>
      <c r="N2221" s="361"/>
    </row>
    <row r="2222" spans="1:14">
      <c r="A2222" s="360"/>
      <c r="B2222" s="165"/>
      <c r="C2222" s="165"/>
      <c r="D2222" s="165"/>
      <c r="E2222" s="165"/>
      <c r="F2222" s="165"/>
      <c r="G2222" s="361"/>
      <c r="H2222" s="361"/>
      <c r="I2222" s="361"/>
      <c r="J2222" s="361"/>
      <c r="K2222" s="361"/>
      <c r="L2222" s="361"/>
      <c r="M2222" s="361"/>
      <c r="N2222" s="361"/>
    </row>
    <row r="2223" spans="1:14">
      <c r="A2223" s="360"/>
      <c r="B2223" s="165"/>
      <c r="C2223" s="165"/>
      <c r="D2223" s="165"/>
      <c r="E2223" s="165"/>
      <c r="F2223" s="165"/>
      <c r="G2223" s="361"/>
      <c r="H2223" s="361"/>
      <c r="I2223" s="361"/>
      <c r="J2223" s="361"/>
      <c r="K2223" s="361"/>
      <c r="L2223" s="361"/>
      <c r="M2223" s="361"/>
      <c r="N2223" s="361"/>
    </row>
    <row r="2224" spans="1:14">
      <c r="A2224" s="360"/>
      <c r="B2224" s="165"/>
      <c r="C2224" s="165"/>
      <c r="D2224" s="165"/>
      <c r="E2224" s="165"/>
      <c r="F2224" s="165"/>
      <c r="G2224" s="361"/>
      <c r="H2224" s="361"/>
      <c r="I2224" s="361"/>
      <c r="J2224" s="361"/>
      <c r="K2224" s="361"/>
      <c r="L2224" s="361"/>
      <c r="M2224" s="361"/>
      <c r="N2224" s="361"/>
    </row>
    <row r="2225" spans="1:14">
      <c r="A2225" s="360"/>
      <c r="B2225" s="165"/>
      <c r="C2225" s="165"/>
      <c r="D2225" s="165"/>
      <c r="E2225" s="165"/>
      <c r="F2225" s="165"/>
      <c r="G2225" s="361"/>
      <c r="H2225" s="361"/>
      <c r="I2225" s="361"/>
      <c r="J2225" s="361"/>
      <c r="K2225" s="361"/>
      <c r="L2225" s="361"/>
      <c r="M2225" s="361"/>
      <c r="N2225" s="361"/>
    </row>
    <row r="2226" spans="1:14">
      <c r="A2226" s="360"/>
      <c r="B2226" s="165"/>
      <c r="C2226" s="165"/>
      <c r="D2226" s="165"/>
      <c r="E2226" s="165"/>
      <c r="F2226" s="165"/>
      <c r="G2226" s="361"/>
      <c r="H2226" s="361"/>
      <c r="I2226" s="361"/>
      <c r="J2226" s="361"/>
      <c r="K2226" s="361"/>
      <c r="L2226" s="361"/>
      <c r="M2226" s="361"/>
      <c r="N2226" s="361"/>
    </row>
    <row r="2227" spans="1:14">
      <c r="A2227" s="360"/>
      <c r="B2227" s="165"/>
      <c r="C2227" s="165"/>
      <c r="D2227" s="165"/>
      <c r="E2227" s="165"/>
      <c r="F2227" s="165"/>
      <c r="G2227" s="361"/>
      <c r="H2227" s="361"/>
      <c r="I2227" s="361"/>
      <c r="J2227" s="361"/>
      <c r="K2227" s="361"/>
      <c r="L2227" s="361"/>
      <c r="M2227" s="361"/>
      <c r="N2227" s="361"/>
    </row>
    <row r="2228" spans="1:14">
      <c r="A2228" s="360"/>
      <c r="B2228" s="165"/>
      <c r="C2228" s="165"/>
      <c r="D2228" s="165"/>
      <c r="E2228" s="165"/>
      <c r="F2228" s="165"/>
      <c r="G2228" s="361"/>
      <c r="H2228" s="361"/>
      <c r="I2228" s="361"/>
      <c r="J2228" s="361"/>
      <c r="K2228" s="361"/>
      <c r="L2228" s="361"/>
      <c r="M2228" s="361"/>
      <c r="N2228" s="361"/>
    </row>
    <row r="2229" spans="1:14">
      <c r="A2229" s="360"/>
      <c r="B2229" s="165"/>
      <c r="C2229" s="165"/>
      <c r="D2229" s="165"/>
      <c r="E2229" s="165"/>
      <c r="F2229" s="165"/>
      <c r="G2229" s="361"/>
      <c r="H2229" s="361"/>
      <c r="I2229" s="361"/>
      <c r="J2229" s="361"/>
      <c r="K2229" s="361"/>
      <c r="L2229" s="361"/>
      <c r="M2229" s="361"/>
      <c r="N2229" s="361"/>
    </row>
    <row r="2230" spans="1:14">
      <c r="A2230" s="360"/>
      <c r="B2230" s="165"/>
      <c r="C2230" s="165"/>
      <c r="D2230" s="165"/>
      <c r="E2230" s="165"/>
      <c r="F2230" s="165"/>
      <c r="G2230" s="361"/>
      <c r="H2230" s="361"/>
      <c r="I2230" s="361"/>
      <c r="J2230" s="361"/>
      <c r="K2230" s="361"/>
      <c r="L2230" s="361"/>
      <c r="M2230" s="361"/>
      <c r="N2230" s="361"/>
    </row>
    <row r="2231" spans="1:14">
      <c r="A2231" s="360"/>
      <c r="B2231" s="165"/>
      <c r="C2231" s="165"/>
      <c r="D2231" s="165"/>
      <c r="E2231" s="165"/>
      <c r="F2231" s="165"/>
      <c r="G2231" s="361"/>
      <c r="H2231" s="361"/>
      <c r="I2231" s="361"/>
      <c r="J2231" s="361"/>
      <c r="K2231" s="361"/>
      <c r="L2231" s="361"/>
      <c r="M2231" s="361"/>
      <c r="N2231" s="361"/>
    </row>
    <row r="2232" spans="1:14">
      <c r="A2232" s="360"/>
      <c r="B2232" s="165"/>
      <c r="C2232" s="165"/>
      <c r="D2232" s="165"/>
      <c r="E2232" s="165"/>
      <c r="F2232" s="165"/>
      <c r="G2232" s="361"/>
      <c r="H2232" s="361"/>
      <c r="I2232" s="361"/>
      <c r="J2232" s="361"/>
      <c r="K2232" s="361"/>
      <c r="L2232" s="361"/>
      <c r="M2232" s="361"/>
      <c r="N2232" s="361"/>
    </row>
  </sheetData>
  <mergeCells count="8">
    <mergeCell ref="L7:L8"/>
    <mergeCell ref="M7:M8"/>
    <mergeCell ref="N7:N8"/>
    <mergeCell ref="B6:D6"/>
    <mergeCell ref="G6:N6"/>
    <mergeCell ref="G7:I7"/>
    <mergeCell ref="J7:J8"/>
    <mergeCell ref="K7:K8"/>
  </mergeCells>
  <hyperlinks>
    <hyperlink ref="N154" location="'CONTENTS'!A1" display="CONTENTS!A1" xr:uid="{D095EB8F-4152-4AD0-8FEA-0B13F27DB2D4}"/>
  </hyperlinks>
  <printOptions horizontalCentered="1"/>
  <pageMargins left="0.70866141732283472" right="0.70866141732283472" top="0.39370078740157483" bottom="0.39370078740157483" header="0.31496062992125984" footer="0.31496062992125984"/>
  <pageSetup paperSize="14" scale="65" fitToWidth="0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59999389629810485"/>
    <pageSetUpPr fitToPage="1"/>
  </sheetPr>
  <dimension ref="A1:L56"/>
  <sheetViews>
    <sheetView topLeftCell="A4" zoomScaleNormal="100" workbookViewId="0">
      <selection activeCell="J35" sqref="J35"/>
    </sheetView>
  </sheetViews>
  <sheetFormatPr defaultColWidth="8.85546875" defaultRowHeight="12.75"/>
  <cols>
    <col min="1" max="1" width="4.28515625" style="258" customWidth="1"/>
    <col min="2" max="2" width="1.42578125" style="258" customWidth="1"/>
    <col min="3" max="3" width="52.85546875" style="248" customWidth="1"/>
    <col min="4" max="4" width="1.7109375" style="2" customWidth="1"/>
    <col min="5" max="5" width="16.85546875" style="2" customWidth="1"/>
    <col min="6" max="6" width="1.7109375" style="2" customWidth="1"/>
    <col min="7" max="7" width="16.140625" style="2" bestFit="1" customWidth="1"/>
    <col min="8" max="8" width="1.7109375" style="2" customWidth="1"/>
    <col min="9" max="9" width="17.28515625" style="2" customWidth="1"/>
    <col min="10" max="10" width="13.42578125" style="2" bestFit="1" customWidth="1"/>
    <col min="11" max="11" width="1.7109375" style="2" customWidth="1"/>
    <col min="12" max="12" width="44.7109375" style="2" customWidth="1"/>
    <col min="13" max="258" width="9.140625" style="2"/>
    <col min="259" max="259" width="6.42578125" style="2" customWidth="1"/>
    <col min="260" max="260" width="2.42578125" style="2" customWidth="1"/>
    <col min="261" max="261" width="55" style="2" customWidth="1"/>
    <col min="262" max="262" width="1.7109375" style="2" customWidth="1"/>
    <col min="263" max="263" width="16.7109375" style="2" customWidth="1"/>
    <col min="264" max="264" width="1.7109375" style="2" customWidth="1"/>
    <col min="265" max="265" width="15.85546875" style="2" customWidth="1"/>
    <col min="266" max="514" width="9.140625" style="2"/>
    <col min="515" max="515" width="6.42578125" style="2" customWidth="1"/>
    <col min="516" max="516" width="2.42578125" style="2" customWidth="1"/>
    <col min="517" max="517" width="55" style="2" customWidth="1"/>
    <col min="518" max="518" width="1.7109375" style="2" customWidth="1"/>
    <col min="519" max="519" width="16.7109375" style="2" customWidth="1"/>
    <col min="520" max="520" width="1.7109375" style="2" customWidth="1"/>
    <col min="521" max="521" width="15.85546875" style="2" customWidth="1"/>
    <col min="522" max="770" width="9.140625" style="2"/>
    <col min="771" max="771" width="6.42578125" style="2" customWidth="1"/>
    <col min="772" max="772" width="2.42578125" style="2" customWidth="1"/>
    <col min="773" max="773" width="55" style="2" customWidth="1"/>
    <col min="774" max="774" width="1.7109375" style="2" customWidth="1"/>
    <col min="775" max="775" width="16.7109375" style="2" customWidth="1"/>
    <col min="776" max="776" width="1.7109375" style="2" customWidth="1"/>
    <col min="777" max="777" width="15.85546875" style="2" customWidth="1"/>
    <col min="778" max="1026" width="9.140625" style="2"/>
    <col min="1027" max="1027" width="6.42578125" style="2" customWidth="1"/>
    <col min="1028" max="1028" width="2.42578125" style="2" customWidth="1"/>
    <col min="1029" max="1029" width="55" style="2" customWidth="1"/>
    <col min="1030" max="1030" width="1.7109375" style="2" customWidth="1"/>
    <col min="1031" max="1031" width="16.7109375" style="2" customWidth="1"/>
    <col min="1032" max="1032" width="1.7109375" style="2" customWidth="1"/>
    <col min="1033" max="1033" width="15.85546875" style="2" customWidth="1"/>
    <col min="1034" max="1282" width="9.140625" style="2"/>
    <col min="1283" max="1283" width="6.42578125" style="2" customWidth="1"/>
    <col min="1284" max="1284" width="2.42578125" style="2" customWidth="1"/>
    <col min="1285" max="1285" width="55" style="2" customWidth="1"/>
    <col min="1286" max="1286" width="1.7109375" style="2" customWidth="1"/>
    <col min="1287" max="1287" width="16.7109375" style="2" customWidth="1"/>
    <col min="1288" max="1288" width="1.7109375" style="2" customWidth="1"/>
    <col min="1289" max="1289" width="15.85546875" style="2" customWidth="1"/>
    <col min="1290" max="1538" width="9.140625" style="2"/>
    <col min="1539" max="1539" width="6.42578125" style="2" customWidth="1"/>
    <col min="1540" max="1540" width="2.42578125" style="2" customWidth="1"/>
    <col min="1541" max="1541" width="55" style="2" customWidth="1"/>
    <col min="1542" max="1542" width="1.7109375" style="2" customWidth="1"/>
    <col min="1543" max="1543" width="16.7109375" style="2" customWidth="1"/>
    <col min="1544" max="1544" width="1.7109375" style="2" customWidth="1"/>
    <col min="1545" max="1545" width="15.85546875" style="2" customWidth="1"/>
    <col min="1546" max="1794" width="9.140625" style="2"/>
    <col min="1795" max="1795" width="6.42578125" style="2" customWidth="1"/>
    <col min="1796" max="1796" width="2.42578125" style="2" customWidth="1"/>
    <col min="1797" max="1797" width="55" style="2" customWidth="1"/>
    <col min="1798" max="1798" width="1.7109375" style="2" customWidth="1"/>
    <col min="1799" max="1799" width="16.7109375" style="2" customWidth="1"/>
    <col min="1800" max="1800" width="1.7109375" style="2" customWidth="1"/>
    <col min="1801" max="1801" width="15.85546875" style="2" customWidth="1"/>
    <col min="1802" max="2050" width="9.140625" style="2"/>
    <col min="2051" max="2051" width="6.42578125" style="2" customWidth="1"/>
    <col min="2052" max="2052" width="2.42578125" style="2" customWidth="1"/>
    <col min="2053" max="2053" width="55" style="2" customWidth="1"/>
    <col min="2054" max="2054" width="1.7109375" style="2" customWidth="1"/>
    <col min="2055" max="2055" width="16.7109375" style="2" customWidth="1"/>
    <col min="2056" max="2056" width="1.7109375" style="2" customWidth="1"/>
    <col min="2057" max="2057" width="15.85546875" style="2" customWidth="1"/>
    <col min="2058" max="2306" width="9.140625" style="2"/>
    <col min="2307" max="2307" width="6.42578125" style="2" customWidth="1"/>
    <col min="2308" max="2308" width="2.42578125" style="2" customWidth="1"/>
    <col min="2309" max="2309" width="55" style="2" customWidth="1"/>
    <col min="2310" max="2310" width="1.7109375" style="2" customWidth="1"/>
    <col min="2311" max="2311" width="16.7109375" style="2" customWidth="1"/>
    <col min="2312" max="2312" width="1.7109375" style="2" customWidth="1"/>
    <col min="2313" max="2313" width="15.85546875" style="2" customWidth="1"/>
    <col min="2314" max="2562" width="9.140625" style="2"/>
    <col min="2563" max="2563" width="6.42578125" style="2" customWidth="1"/>
    <col min="2564" max="2564" width="2.42578125" style="2" customWidth="1"/>
    <col min="2565" max="2565" width="55" style="2" customWidth="1"/>
    <col min="2566" max="2566" width="1.7109375" style="2" customWidth="1"/>
    <col min="2567" max="2567" width="16.7109375" style="2" customWidth="1"/>
    <col min="2568" max="2568" width="1.7109375" style="2" customWidth="1"/>
    <col min="2569" max="2569" width="15.85546875" style="2" customWidth="1"/>
    <col min="2570" max="2818" width="9.140625" style="2"/>
    <col min="2819" max="2819" width="6.42578125" style="2" customWidth="1"/>
    <col min="2820" max="2820" width="2.42578125" style="2" customWidth="1"/>
    <col min="2821" max="2821" width="55" style="2" customWidth="1"/>
    <col min="2822" max="2822" width="1.7109375" style="2" customWidth="1"/>
    <col min="2823" max="2823" width="16.7109375" style="2" customWidth="1"/>
    <col min="2824" max="2824" width="1.7109375" style="2" customWidth="1"/>
    <col min="2825" max="2825" width="15.85546875" style="2" customWidth="1"/>
    <col min="2826" max="3074" width="9.140625" style="2"/>
    <col min="3075" max="3075" width="6.42578125" style="2" customWidth="1"/>
    <col min="3076" max="3076" width="2.42578125" style="2" customWidth="1"/>
    <col min="3077" max="3077" width="55" style="2" customWidth="1"/>
    <col min="3078" max="3078" width="1.7109375" style="2" customWidth="1"/>
    <col min="3079" max="3079" width="16.7109375" style="2" customWidth="1"/>
    <col min="3080" max="3080" width="1.7109375" style="2" customWidth="1"/>
    <col min="3081" max="3081" width="15.85546875" style="2" customWidth="1"/>
    <col min="3082" max="3330" width="9.140625" style="2"/>
    <col min="3331" max="3331" width="6.42578125" style="2" customWidth="1"/>
    <col min="3332" max="3332" width="2.42578125" style="2" customWidth="1"/>
    <col min="3333" max="3333" width="55" style="2" customWidth="1"/>
    <col min="3334" max="3334" width="1.7109375" style="2" customWidth="1"/>
    <col min="3335" max="3335" width="16.7109375" style="2" customWidth="1"/>
    <col min="3336" max="3336" width="1.7109375" style="2" customWidth="1"/>
    <col min="3337" max="3337" width="15.85546875" style="2" customWidth="1"/>
    <col min="3338" max="3586" width="9.140625" style="2"/>
    <col min="3587" max="3587" width="6.42578125" style="2" customWidth="1"/>
    <col min="3588" max="3588" width="2.42578125" style="2" customWidth="1"/>
    <col min="3589" max="3589" width="55" style="2" customWidth="1"/>
    <col min="3590" max="3590" width="1.7109375" style="2" customWidth="1"/>
    <col min="3591" max="3591" width="16.7109375" style="2" customWidth="1"/>
    <col min="3592" max="3592" width="1.7109375" style="2" customWidth="1"/>
    <col min="3593" max="3593" width="15.85546875" style="2" customWidth="1"/>
    <col min="3594" max="3842" width="9.140625" style="2"/>
    <col min="3843" max="3843" width="6.42578125" style="2" customWidth="1"/>
    <col min="3844" max="3844" width="2.42578125" style="2" customWidth="1"/>
    <col min="3845" max="3845" width="55" style="2" customWidth="1"/>
    <col min="3846" max="3846" width="1.7109375" style="2" customWidth="1"/>
    <col min="3847" max="3847" width="16.7109375" style="2" customWidth="1"/>
    <col min="3848" max="3848" width="1.7109375" style="2" customWidth="1"/>
    <col min="3849" max="3849" width="15.85546875" style="2" customWidth="1"/>
    <col min="3850" max="4098" width="9.140625" style="2"/>
    <col min="4099" max="4099" width="6.42578125" style="2" customWidth="1"/>
    <col min="4100" max="4100" width="2.42578125" style="2" customWidth="1"/>
    <col min="4101" max="4101" width="55" style="2" customWidth="1"/>
    <col min="4102" max="4102" width="1.7109375" style="2" customWidth="1"/>
    <col min="4103" max="4103" width="16.7109375" style="2" customWidth="1"/>
    <col min="4104" max="4104" width="1.7109375" style="2" customWidth="1"/>
    <col min="4105" max="4105" width="15.85546875" style="2" customWidth="1"/>
    <col min="4106" max="4354" width="9.140625" style="2"/>
    <col min="4355" max="4355" width="6.42578125" style="2" customWidth="1"/>
    <col min="4356" max="4356" width="2.42578125" style="2" customWidth="1"/>
    <col min="4357" max="4357" width="55" style="2" customWidth="1"/>
    <col min="4358" max="4358" width="1.7109375" style="2" customWidth="1"/>
    <col min="4359" max="4359" width="16.7109375" style="2" customWidth="1"/>
    <col min="4360" max="4360" width="1.7109375" style="2" customWidth="1"/>
    <col min="4361" max="4361" width="15.85546875" style="2" customWidth="1"/>
    <col min="4362" max="4610" width="9.140625" style="2"/>
    <col min="4611" max="4611" width="6.42578125" style="2" customWidth="1"/>
    <col min="4612" max="4612" width="2.42578125" style="2" customWidth="1"/>
    <col min="4613" max="4613" width="55" style="2" customWidth="1"/>
    <col min="4614" max="4614" width="1.7109375" style="2" customWidth="1"/>
    <col min="4615" max="4615" width="16.7109375" style="2" customWidth="1"/>
    <col min="4616" max="4616" width="1.7109375" style="2" customWidth="1"/>
    <col min="4617" max="4617" width="15.85546875" style="2" customWidth="1"/>
    <col min="4618" max="4866" width="9.140625" style="2"/>
    <col min="4867" max="4867" width="6.42578125" style="2" customWidth="1"/>
    <col min="4868" max="4868" width="2.42578125" style="2" customWidth="1"/>
    <col min="4869" max="4869" width="55" style="2" customWidth="1"/>
    <col min="4870" max="4870" width="1.7109375" style="2" customWidth="1"/>
    <col min="4871" max="4871" width="16.7109375" style="2" customWidth="1"/>
    <col min="4872" max="4872" width="1.7109375" style="2" customWidth="1"/>
    <col min="4873" max="4873" width="15.85546875" style="2" customWidth="1"/>
    <col min="4874" max="5122" width="9.140625" style="2"/>
    <col min="5123" max="5123" width="6.42578125" style="2" customWidth="1"/>
    <col min="5124" max="5124" width="2.42578125" style="2" customWidth="1"/>
    <col min="5125" max="5125" width="55" style="2" customWidth="1"/>
    <col min="5126" max="5126" width="1.7109375" style="2" customWidth="1"/>
    <col min="5127" max="5127" width="16.7109375" style="2" customWidth="1"/>
    <col min="5128" max="5128" width="1.7109375" style="2" customWidth="1"/>
    <col min="5129" max="5129" width="15.85546875" style="2" customWidth="1"/>
    <col min="5130" max="5378" width="9.140625" style="2"/>
    <col min="5379" max="5379" width="6.42578125" style="2" customWidth="1"/>
    <col min="5380" max="5380" width="2.42578125" style="2" customWidth="1"/>
    <col min="5381" max="5381" width="55" style="2" customWidth="1"/>
    <col min="5382" max="5382" width="1.7109375" style="2" customWidth="1"/>
    <col min="5383" max="5383" width="16.7109375" style="2" customWidth="1"/>
    <col min="5384" max="5384" width="1.7109375" style="2" customWidth="1"/>
    <col min="5385" max="5385" width="15.85546875" style="2" customWidth="1"/>
    <col min="5386" max="5634" width="9.140625" style="2"/>
    <col min="5635" max="5635" width="6.42578125" style="2" customWidth="1"/>
    <col min="5636" max="5636" width="2.42578125" style="2" customWidth="1"/>
    <col min="5637" max="5637" width="55" style="2" customWidth="1"/>
    <col min="5638" max="5638" width="1.7109375" style="2" customWidth="1"/>
    <col min="5639" max="5639" width="16.7109375" style="2" customWidth="1"/>
    <col min="5640" max="5640" width="1.7109375" style="2" customWidth="1"/>
    <col min="5641" max="5641" width="15.85546875" style="2" customWidth="1"/>
    <col min="5642" max="5890" width="9.140625" style="2"/>
    <col min="5891" max="5891" width="6.42578125" style="2" customWidth="1"/>
    <col min="5892" max="5892" width="2.42578125" style="2" customWidth="1"/>
    <col min="5893" max="5893" width="55" style="2" customWidth="1"/>
    <col min="5894" max="5894" width="1.7109375" style="2" customWidth="1"/>
    <col min="5895" max="5895" width="16.7109375" style="2" customWidth="1"/>
    <col min="5896" max="5896" width="1.7109375" style="2" customWidth="1"/>
    <col min="5897" max="5897" width="15.85546875" style="2" customWidth="1"/>
    <col min="5898" max="6146" width="9.140625" style="2"/>
    <col min="6147" max="6147" width="6.42578125" style="2" customWidth="1"/>
    <col min="6148" max="6148" width="2.42578125" style="2" customWidth="1"/>
    <col min="6149" max="6149" width="55" style="2" customWidth="1"/>
    <col min="6150" max="6150" width="1.7109375" style="2" customWidth="1"/>
    <col min="6151" max="6151" width="16.7109375" style="2" customWidth="1"/>
    <col min="6152" max="6152" width="1.7109375" style="2" customWidth="1"/>
    <col min="6153" max="6153" width="15.85546875" style="2" customWidth="1"/>
    <col min="6154" max="6402" width="9.140625" style="2"/>
    <col min="6403" max="6403" width="6.42578125" style="2" customWidth="1"/>
    <col min="6404" max="6404" width="2.42578125" style="2" customWidth="1"/>
    <col min="6405" max="6405" width="55" style="2" customWidth="1"/>
    <col min="6406" max="6406" width="1.7109375" style="2" customWidth="1"/>
    <col min="6407" max="6407" width="16.7109375" style="2" customWidth="1"/>
    <col min="6408" max="6408" width="1.7109375" style="2" customWidth="1"/>
    <col min="6409" max="6409" width="15.85546875" style="2" customWidth="1"/>
    <col min="6410" max="6658" width="9.140625" style="2"/>
    <col min="6659" max="6659" width="6.42578125" style="2" customWidth="1"/>
    <col min="6660" max="6660" width="2.42578125" style="2" customWidth="1"/>
    <col min="6661" max="6661" width="55" style="2" customWidth="1"/>
    <col min="6662" max="6662" width="1.7109375" style="2" customWidth="1"/>
    <col min="6663" max="6663" width="16.7109375" style="2" customWidth="1"/>
    <col min="6664" max="6664" width="1.7109375" style="2" customWidth="1"/>
    <col min="6665" max="6665" width="15.85546875" style="2" customWidth="1"/>
    <col min="6666" max="6914" width="9.140625" style="2"/>
    <col min="6915" max="6915" width="6.42578125" style="2" customWidth="1"/>
    <col min="6916" max="6916" width="2.42578125" style="2" customWidth="1"/>
    <col min="6917" max="6917" width="55" style="2" customWidth="1"/>
    <col min="6918" max="6918" width="1.7109375" style="2" customWidth="1"/>
    <col min="6919" max="6919" width="16.7109375" style="2" customWidth="1"/>
    <col min="6920" max="6920" width="1.7109375" style="2" customWidth="1"/>
    <col min="6921" max="6921" width="15.85546875" style="2" customWidth="1"/>
    <col min="6922" max="7170" width="9.140625" style="2"/>
    <col min="7171" max="7171" width="6.42578125" style="2" customWidth="1"/>
    <col min="7172" max="7172" width="2.42578125" style="2" customWidth="1"/>
    <col min="7173" max="7173" width="55" style="2" customWidth="1"/>
    <col min="7174" max="7174" width="1.7109375" style="2" customWidth="1"/>
    <col min="7175" max="7175" width="16.7109375" style="2" customWidth="1"/>
    <col min="7176" max="7176" width="1.7109375" style="2" customWidth="1"/>
    <col min="7177" max="7177" width="15.85546875" style="2" customWidth="1"/>
    <col min="7178" max="7426" width="9.140625" style="2"/>
    <col min="7427" max="7427" width="6.42578125" style="2" customWidth="1"/>
    <col min="7428" max="7428" width="2.42578125" style="2" customWidth="1"/>
    <col min="7429" max="7429" width="55" style="2" customWidth="1"/>
    <col min="7430" max="7430" width="1.7109375" style="2" customWidth="1"/>
    <col min="7431" max="7431" width="16.7109375" style="2" customWidth="1"/>
    <col min="7432" max="7432" width="1.7109375" style="2" customWidth="1"/>
    <col min="7433" max="7433" width="15.85546875" style="2" customWidth="1"/>
    <col min="7434" max="7682" width="9.140625" style="2"/>
    <col min="7683" max="7683" width="6.42578125" style="2" customWidth="1"/>
    <col min="7684" max="7684" width="2.42578125" style="2" customWidth="1"/>
    <col min="7685" max="7685" width="55" style="2" customWidth="1"/>
    <col min="7686" max="7686" width="1.7109375" style="2" customWidth="1"/>
    <col min="7687" max="7687" width="16.7109375" style="2" customWidth="1"/>
    <col min="7688" max="7688" width="1.7109375" style="2" customWidth="1"/>
    <col min="7689" max="7689" width="15.85546875" style="2" customWidth="1"/>
    <col min="7690" max="7938" width="9.140625" style="2"/>
    <col min="7939" max="7939" width="6.42578125" style="2" customWidth="1"/>
    <col min="7940" max="7940" width="2.42578125" style="2" customWidth="1"/>
    <col min="7941" max="7941" width="55" style="2" customWidth="1"/>
    <col min="7942" max="7942" width="1.7109375" style="2" customWidth="1"/>
    <col min="7943" max="7943" width="16.7109375" style="2" customWidth="1"/>
    <col min="7944" max="7944" width="1.7109375" style="2" customWidth="1"/>
    <col min="7945" max="7945" width="15.85546875" style="2" customWidth="1"/>
    <col min="7946" max="8194" width="9.140625" style="2"/>
    <col min="8195" max="8195" width="6.42578125" style="2" customWidth="1"/>
    <col min="8196" max="8196" width="2.42578125" style="2" customWidth="1"/>
    <col min="8197" max="8197" width="55" style="2" customWidth="1"/>
    <col min="8198" max="8198" width="1.7109375" style="2" customWidth="1"/>
    <col min="8199" max="8199" width="16.7109375" style="2" customWidth="1"/>
    <col min="8200" max="8200" width="1.7109375" style="2" customWidth="1"/>
    <col min="8201" max="8201" width="15.85546875" style="2" customWidth="1"/>
    <col min="8202" max="8450" width="9.140625" style="2"/>
    <col min="8451" max="8451" width="6.42578125" style="2" customWidth="1"/>
    <col min="8452" max="8452" width="2.42578125" style="2" customWidth="1"/>
    <col min="8453" max="8453" width="55" style="2" customWidth="1"/>
    <col min="8454" max="8454" width="1.7109375" style="2" customWidth="1"/>
    <col min="8455" max="8455" width="16.7109375" style="2" customWidth="1"/>
    <col min="8456" max="8456" width="1.7109375" style="2" customWidth="1"/>
    <col min="8457" max="8457" width="15.85546875" style="2" customWidth="1"/>
    <col min="8458" max="8706" width="9.140625" style="2"/>
    <col min="8707" max="8707" width="6.42578125" style="2" customWidth="1"/>
    <col min="8708" max="8708" width="2.42578125" style="2" customWidth="1"/>
    <col min="8709" max="8709" width="55" style="2" customWidth="1"/>
    <col min="8710" max="8710" width="1.7109375" style="2" customWidth="1"/>
    <col min="8711" max="8711" width="16.7109375" style="2" customWidth="1"/>
    <col min="8712" max="8712" width="1.7109375" style="2" customWidth="1"/>
    <col min="8713" max="8713" width="15.85546875" style="2" customWidth="1"/>
    <col min="8714" max="8962" width="9.140625" style="2"/>
    <col min="8963" max="8963" width="6.42578125" style="2" customWidth="1"/>
    <col min="8964" max="8964" width="2.42578125" style="2" customWidth="1"/>
    <col min="8965" max="8965" width="55" style="2" customWidth="1"/>
    <col min="8966" max="8966" width="1.7109375" style="2" customWidth="1"/>
    <col min="8967" max="8967" width="16.7109375" style="2" customWidth="1"/>
    <col min="8968" max="8968" width="1.7109375" style="2" customWidth="1"/>
    <col min="8969" max="8969" width="15.85546875" style="2" customWidth="1"/>
    <col min="8970" max="9218" width="9.140625" style="2"/>
    <col min="9219" max="9219" width="6.42578125" style="2" customWidth="1"/>
    <col min="9220" max="9220" width="2.42578125" style="2" customWidth="1"/>
    <col min="9221" max="9221" width="55" style="2" customWidth="1"/>
    <col min="9222" max="9222" width="1.7109375" style="2" customWidth="1"/>
    <col min="9223" max="9223" width="16.7109375" style="2" customWidth="1"/>
    <col min="9224" max="9224" width="1.7109375" style="2" customWidth="1"/>
    <col min="9225" max="9225" width="15.85546875" style="2" customWidth="1"/>
    <col min="9226" max="9474" width="9.140625" style="2"/>
    <col min="9475" max="9475" width="6.42578125" style="2" customWidth="1"/>
    <col min="9476" max="9476" width="2.42578125" style="2" customWidth="1"/>
    <col min="9477" max="9477" width="55" style="2" customWidth="1"/>
    <col min="9478" max="9478" width="1.7109375" style="2" customWidth="1"/>
    <col min="9479" max="9479" width="16.7109375" style="2" customWidth="1"/>
    <col min="9480" max="9480" width="1.7109375" style="2" customWidth="1"/>
    <col min="9481" max="9481" width="15.85546875" style="2" customWidth="1"/>
    <col min="9482" max="9730" width="9.140625" style="2"/>
    <col min="9731" max="9731" width="6.42578125" style="2" customWidth="1"/>
    <col min="9732" max="9732" width="2.42578125" style="2" customWidth="1"/>
    <col min="9733" max="9733" width="55" style="2" customWidth="1"/>
    <col min="9734" max="9734" width="1.7109375" style="2" customWidth="1"/>
    <col min="9735" max="9735" width="16.7109375" style="2" customWidth="1"/>
    <col min="9736" max="9736" width="1.7109375" style="2" customWidth="1"/>
    <col min="9737" max="9737" width="15.85546875" style="2" customWidth="1"/>
    <col min="9738" max="9986" width="9.140625" style="2"/>
    <col min="9987" max="9987" width="6.42578125" style="2" customWidth="1"/>
    <col min="9988" max="9988" width="2.42578125" style="2" customWidth="1"/>
    <col min="9989" max="9989" width="55" style="2" customWidth="1"/>
    <col min="9990" max="9990" width="1.7109375" style="2" customWidth="1"/>
    <col min="9991" max="9991" width="16.7109375" style="2" customWidth="1"/>
    <col min="9992" max="9992" width="1.7109375" style="2" customWidth="1"/>
    <col min="9993" max="9993" width="15.85546875" style="2" customWidth="1"/>
    <col min="9994" max="10242" width="9.140625" style="2"/>
    <col min="10243" max="10243" width="6.42578125" style="2" customWidth="1"/>
    <col min="10244" max="10244" width="2.42578125" style="2" customWidth="1"/>
    <col min="10245" max="10245" width="55" style="2" customWidth="1"/>
    <col min="10246" max="10246" width="1.7109375" style="2" customWidth="1"/>
    <col min="10247" max="10247" width="16.7109375" style="2" customWidth="1"/>
    <col min="10248" max="10248" width="1.7109375" style="2" customWidth="1"/>
    <col min="10249" max="10249" width="15.85546875" style="2" customWidth="1"/>
    <col min="10250" max="10498" width="9.140625" style="2"/>
    <col min="10499" max="10499" width="6.42578125" style="2" customWidth="1"/>
    <col min="10500" max="10500" width="2.42578125" style="2" customWidth="1"/>
    <col min="10501" max="10501" width="55" style="2" customWidth="1"/>
    <col min="10502" max="10502" width="1.7109375" style="2" customWidth="1"/>
    <col min="10503" max="10503" width="16.7109375" style="2" customWidth="1"/>
    <col min="10504" max="10504" width="1.7109375" style="2" customWidth="1"/>
    <col min="10505" max="10505" width="15.85546875" style="2" customWidth="1"/>
    <col min="10506" max="10754" width="9.140625" style="2"/>
    <col min="10755" max="10755" width="6.42578125" style="2" customWidth="1"/>
    <col min="10756" max="10756" width="2.42578125" style="2" customWidth="1"/>
    <col min="10757" max="10757" width="55" style="2" customWidth="1"/>
    <col min="10758" max="10758" width="1.7109375" style="2" customWidth="1"/>
    <col min="10759" max="10759" width="16.7109375" style="2" customWidth="1"/>
    <col min="10760" max="10760" width="1.7109375" style="2" customWidth="1"/>
    <col min="10761" max="10761" width="15.85546875" style="2" customWidth="1"/>
    <col min="10762" max="11010" width="9.140625" style="2"/>
    <col min="11011" max="11011" width="6.42578125" style="2" customWidth="1"/>
    <col min="11012" max="11012" width="2.42578125" style="2" customWidth="1"/>
    <col min="11013" max="11013" width="55" style="2" customWidth="1"/>
    <col min="11014" max="11014" width="1.7109375" style="2" customWidth="1"/>
    <col min="11015" max="11015" width="16.7109375" style="2" customWidth="1"/>
    <col min="11016" max="11016" width="1.7109375" style="2" customWidth="1"/>
    <col min="11017" max="11017" width="15.85546875" style="2" customWidth="1"/>
    <col min="11018" max="11266" width="9.140625" style="2"/>
    <col min="11267" max="11267" width="6.42578125" style="2" customWidth="1"/>
    <col min="11268" max="11268" width="2.42578125" style="2" customWidth="1"/>
    <col min="11269" max="11269" width="55" style="2" customWidth="1"/>
    <col min="11270" max="11270" width="1.7109375" style="2" customWidth="1"/>
    <col min="11271" max="11271" width="16.7109375" style="2" customWidth="1"/>
    <col min="11272" max="11272" width="1.7109375" style="2" customWidth="1"/>
    <col min="11273" max="11273" width="15.85546875" style="2" customWidth="1"/>
    <col min="11274" max="11522" width="9.140625" style="2"/>
    <col min="11523" max="11523" width="6.42578125" style="2" customWidth="1"/>
    <col min="11524" max="11524" width="2.42578125" style="2" customWidth="1"/>
    <col min="11525" max="11525" width="55" style="2" customWidth="1"/>
    <col min="11526" max="11526" width="1.7109375" style="2" customWidth="1"/>
    <col min="11527" max="11527" width="16.7109375" style="2" customWidth="1"/>
    <col min="11528" max="11528" width="1.7109375" style="2" customWidth="1"/>
    <col min="11529" max="11529" width="15.85546875" style="2" customWidth="1"/>
    <col min="11530" max="11778" width="9.140625" style="2"/>
    <col min="11779" max="11779" width="6.42578125" style="2" customWidth="1"/>
    <col min="11780" max="11780" width="2.42578125" style="2" customWidth="1"/>
    <col min="11781" max="11781" width="55" style="2" customWidth="1"/>
    <col min="11782" max="11782" width="1.7109375" style="2" customWidth="1"/>
    <col min="11783" max="11783" width="16.7109375" style="2" customWidth="1"/>
    <col min="11784" max="11784" width="1.7109375" style="2" customWidth="1"/>
    <col min="11785" max="11785" width="15.85546875" style="2" customWidth="1"/>
    <col min="11786" max="12034" width="9.140625" style="2"/>
    <col min="12035" max="12035" width="6.42578125" style="2" customWidth="1"/>
    <col min="12036" max="12036" width="2.42578125" style="2" customWidth="1"/>
    <col min="12037" max="12037" width="55" style="2" customWidth="1"/>
    <col min="12038" max="12038" width="1.7109375" style="2" customWidth="1"/>
    <col min="12039" max="12039" width="16.7109375" style="2" customWidth="1"/>
    <col min="12040" max="12040" width="1.7109375" style="2" customWidth="1"/>
    <col min="12041" max="12041" width="15.85546875" style="2" customWidth="1"/>
    <col min="12042" max="12290" width="9.140625" style="2"/>
    <col min="12291" max="12291" width="6.42578125" style="2" customWidth="1"/>
    <col min="12292" max="12292" width="2.42578125" style="2" customWidth="1"/>
    <col min="12293" max="12293" width="55" style="2" customWidth="1"/>
    <col min="12294" max="12294" width="1.7109375" style="2" customWidth="1"/>
    <col min="12295" max="12295" width="16.7109375" style="2" customWidth="1"/>
    <col min="12296" max="12296" width="1.7109375" style="2" customWidth="1"/>
    <col min="12297" max="12297" width="15.85546875" style="2" customWidth="1"/>
    <col min="12298" max="12546" width="9.140625" style="2"/>
    <col min="12547" max="12547" width="6.42578125" style="2" customWidth="1"/>
    <col min="12548" max="12548" width="2.42578125" style="2" customWidth="1"/>
    <col min="12549" max="12549" width="55" style="2" customWidth="1"/>
    <col min="12550" max="12550" width="1.7109375" style="2" customWidth="1"/>
    <col min="12551" max="12551" width="16.7109375" style="2" customWidth="1"/>
    <col min="12552" max="12552" width="1.7109375" style="2" customWidth="1"/>
    <col min="12553" max="12553" width="15.85546875" style="2" customWidth="1"/>
    <col min="12554" max="12802" width="9.140625" style="2"/>
    <col min="12803" max="12803" width="6.42578125" style="2" customWidth="1"/>
    <col min="12804" max="12804" width="2.42578125" style="2" customWidth="1"/>
    <col min="12805" max="12805" width="55" style="2" customWidth="1"/>
    <col min="12806" max="12806" width="1.7109375" style="2" customWidth="1"/>
    <col min="12807" max="12807" width="16.7109375" style="2" customWidth="1"/>
    <col min="12808" max="12808" width="1.7109375" style="2" customWidth="1"/>
    <col min="12809" max="12809" width="15.85546875" style="2" customWidth="1"/>
    <col min="12810" max="13058" width="9.140625" style="2"/>
    <col min="13059" max="13059" width="6.42578125" style="2" customWidth="1"/>
    <col min="13060" max="13060" width="2.42578125" style="2" customWidth="1"/>
    <col min="13061" max="13061" width="55" style="2" customWidth="1"/>
    <col min="13062" max="13062" width="1.7109375" style="2" customWidth="1"/>
    <col min="13063" max="13063" width="16.7109375" style="2" customWidth="1"/>
    <col min="13064" max="13064" width="1.7109375" style="2" customWidth="1"/>
    <col min="13065" max="13065" width="15.85546875" style="2" customWidth="1"/>
    <col min="13066" max="13314" width="9.140625" style="2"/>
    <col min="13315" max="13315" width="6.42578125" style="2" customWidth="1"/>
    <col min="13316" max="13316" width="2.42578125" style="2" customWidth="1"/>
    <col min="13317" max="13317" width="55" style="2" customWidth="1"/>
    <col min="13318" max="13318" width="1.7109375" style="2" customWidth="1"/>
    <col min="13319" max="13319" width="16.7109375" style="2" customWidth="1"/>
    <col min="13320" max="13320" width="1.7109375" style="2" customWidth="1"/>
    <col min="13321" max="13321" width="15.85546875" style="2" customWidth="1"/>
    <col min="13322" max="13570" width="9.140625" style="2"/>
    <col min="13571" max="13571" width="6.42578125" style="2" customWidth="1"/>
    <col min="13572" max="13572" width="2.42578125" style="2" customWidth="1"/>
    <col min="13573" max="13573" width="55" style="2" customWidth="1"/>
    <col min="13574" max="13574" width="1.7109375" style="2" customWidth="1"/>
    <col min="13575" max="13575" width="16.7109375" style="2" customWidth="1"/>
    <col min="13576" max="13576" width="1.7109375" style="2" customWidth="1"/>
    <col min="13577" max="13577" width="15.85546875" style="2" customWidth="1"/>
    <col min="13578" max="13826" width="9.140625" style="2"/>
    <col min="13827" max="13827" width="6.42578125" style="2" customWidth="1"/>
    <col min="13828" max="13828" width="2.42578125" style="2" customWidth="1"/>
    <col min="13829" max="13829" width="55" style="2" customWidth="1"/>
    <col min="13830" max="13830" width="1.7109375" style="2" customWidth="1"/>
    <col min="13831" max="13831" width="16.7109375" style="2" customWidth="1"/>
    <col min="13832" max="13832" width="1.7109375" style="2" customWidth="1"/>
    <col min="13833" max="13833" width="15.85546875" style="2" customWidth="1"/>
    <col min="13834" max="14082" width="9.140625" style="2"/>
    <col min="14083" max="14083" width="6.42578125" style="2" customWidth="1"/>
    <col min="14084" max="14084" width="2.42578125" style="2" customWidth="1"/>
    <col min="14085" max="14085" width="55" style="2" customWidth="1"/>
    <col min="14086" max="14086" width="1.7109375" style="2" customWidth="1"/>
    <col min="14087" max="14087" width="16.7109375" style="2" customWidth="1"/>
    <col min="14088" max="14088" width="1.7109375" style="2" customWidth="1"/>
    <col min="14089" max="14089" width="15.85546875" style="2" customWidth="1"/>
    <col min="14090" max="14338" width="9.140625" style="2"/>
    <col min="14339" max="14339" width="6.42578125" style="2" customWidth="1"/>
    <col min="14340" max="14340" width="2.42578125" style="2" customWidth="1"/>
    <col min="14341" max="14341" width="55" style="2" customWidth="1"/>
    <col min="14342" max="14342" width="1.7109375" style="2" customWidth="1"/>
    <col min="14343" max="14343" width="16.7109375" style="2" customWidth="1"/>
    <col min="14344" max="14344" width="1.7109375" style="2" customWidth="1"/>
    <col min="14345" max="14345" width="15.85546875" style="2" customWidth="1"/>
    <col min="14346" max="14594" width="9.140625" style="2"/>
    <col min="14595" max="14595" width="6.42578125" style="2" customWidth="1"/>
    <col min="14596" max="14596" width="2.42578125" style="2" customWidth="1"/>
    <col min="14597" max="14597" width="55" style="2" customWidth="1"/>
    <col min="14598" max="14598" width="1.7109375" style="2" customWidth="1"/>
    <col min="14599" max="14599" width="16.7109375" style="2" customWidth="1"/>
    <col min="14600" max="14600" width="1.7109375" style="2" customWidth="1"/>
    <col min="14601" max="14601" width="15.85546875" style="2" customWidth="1"/>
    <col min="14602" max="14850" width="9.140625" style="2"/>
    <col min="14851" max="14851" width="6.42578125" style="2" customWidth="1"/>
    <col min="14852" max="14852" width="2.42578125" style="2" customWidth="1"/>
    <col min="14853" max="14853" width="55" style="2" customWidth="1"/>
    <col min="14854" max="14854" width="1.7109375" style="2" customWidth="1"/>
    <col min="14855" max="14855" width="16.7109375" style="2" customWidth="1"/>
    <col min="14856" max="14856" width="1.7109375" style="2" customWidth="1"/>
    <col min="14857" max="14857" width="15.85546875" style="2" customWidth="1"/>
    <col min="14858" max="15106" width="9.140625" style="2"/>
    <col min="15107" max="15107" width="6.42578125" style="2" customWidth="1"/>
    <col min="15108" max="15108" width="2.42578125" style="2" customWidth="1"/>
    <col min="15109" max="15109" width="55" style="2" customWidth="1"/>
    <col min="15110" max="15110" width="1.7109375" style="2" customWidth="1"/>
    <col min="15111" max="15111" width="16.7109375" style="2" customWidth="1"/>
    <col min="15112" max="15112" width="1.7109375" style="2" customWidth="1"/>
    <col min="15113" max="15113" width="15.85546875" style="2" customWidth="1"/>
    <col min="15114" max="15362" width="9.140625" style="2"/>
    <col min="15363" max="15363" width="6.42578125" style="2" customWidth="1"/>
    <col min="15364" max="15364" width="2.42578125" style="2" customWidth="1"/>
    <col min="15365" max="15365" width="55" style="2" customWidth="1"/>
    <col min="15366" max="15366" width="1.7109375" style="2" customWidth="1"/>
    <col min="15367" max="15367" width="16.7109375" style="2" customWidth="1"/>
    <col min="15368" max="15368" width="1.7109375" style="2" customWidth="1"/>
    <col min="15369" max="15369" width="15.85546875" style="2" customWidth="1"/>
    <col min="15370" max="15618" width="9.140625" style="2"/>
    <col min="15619" max="15619" width="6.42578125" style="2" customWidth="1"/>
    <col min="15620" max="15620" width="2.42578125" style="2" customWidth="1"/>
    <col min="15621" max="15621" width="55" style="2" customWidth="1"/>
    <col min="15622" max="15622" width="1.7109375" style="2" customWidth="1"/>
    <col min="15623" max="15623" width="16.7109375" style="2" customWidth="1"/>
    <col min="15624" max="15624" width="1.7109375" style="2" customWidth="1"/>
    <col min="15625" max="15625" width="15.85546875" style="2" customWidth="1"/>
    <col min="15626" max="15874" width="9.140625" style="2"/>
    <col min="15875" max="15875" width="6.42578125" style="2" customWidth="1"/>
    <col min="15876" max="15876" width="2.42578125" style="2" customWidth="1"/>
    <col min="15877" max="15877" width="55" style="2" customWidth="1"/>
    <col min="15878" max="15878" width="1.7109375" style="2" customWidth="1"/>
    <col min="15879" max="15879" width="16.7109375" style="2" customWidth="1"/>
    <col min="15880" max="15880" width="1.7109375" style="2" customWidth="1"/>
    <col min="15881" max="15881" width="15.85546875" style="2" customWidth="1"/>
    <col min="15882" max="16130" width="9.140625" style="2"/>
    <col min="16131" max="16131" width="6.42578125" style="2" customWidth="1"/>
    <col min="16132" max="16132" width="2.42578125" style="2" customWidth="1"/>
    <col min="16133" max="16133" width="55" style="2" customWidth="1"/>
    <col min="16134" max="16134" width="1.7109375" style="2" customWidth="1"/>
    <col min="16135" max="16135" width="16.7109375" style="2" customWidth="1"/>
    <col min="16136" max="16136" width="1.7109375" style="2" customWidth="1"/>
    <col min="16137" max="16137" width="15.85546875" style="2" customWidth="1"/>
    <col min="16138" max="16383" width="9.140625" style="2"/>
    <col min="16384" max="16384" width="9.140625" style="2" customWidth="1"/>
  </cols>
  <sheetData>
    <row r="1" spans="1:12" ht="48.75" customHeight="1" thickBot="1">
      <c r="A1" s="1208" t="str">
        <f>'Co Info Annex'!B1</f>
        <v xml:space="preserve">ANNUAL STATEMENT for the Year Ended December 31, 2024 of 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</row>
    <row r="2" spans="1:12" ht="30" customHeight="1">
      <c r="A2" s="1209" t="s">
        <v>447</v>
      </c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1"/>
    </row>
    <row r="3" spans="1:12" ht="23.45" customHeight="1">
      <c r="A3" s="1212" t="s">
        <v>448</v>
      </c>
      <c r="B3" s="1212"/>
      <c r="C3" s="1212"/>
      <c r="D3" s="713"/>
      <c r="E3" s="1212" t="s">
        <v>449</v>
      </c>
      <c r="F3" s="713"/>
      <c r="G3" s="1212" t="s">
        <v>450</v>
      </c>
      <c r="H3" s="713"/>
      <c r="I3" s="1212" t="s">
        <v>451</v>
      </c>
      <c r="J3" s="1212"/>
      <c r="K3" s="713"/>
      <c r="L3" s="1214" t="s">
        <v>452</v>
      </c>
    </row>
    <row r="4" spans="1:12" s="24" customFormat="1">
      <c r="A4" s="1212"/>
      <c r="B4" s="1212"/>
      <c r="C4" s="1212"/>
      <c r="D4" s="713"/>
      <c r="E4" s="1213"/>
      <c r="F4" s="781"/>
      <c r="G4" s="1213"/>
      <c r="H4" s="713"/>
      <c r="I4" s="713" t="s">
        <v>453</v>
      </c>
      <c r="J4" s="713" t="s">
        <v>454</v>
      </c>
      <c r="K4" s="713"/>
      <c r="L4" s="1212"/>
    </row>
    <row r="5" spans="1:12" ht="18" customHeight="1">
      <c r="A5" s="1215" t="s">
        <v>455</v>
      </c>
      <c r="B5" s="1216"/>
      <c r="C5" s="1217"/>
      <c r="D5" s="9"/>
      <c r="E5" s="165"/>
      <c r="F5" s="286"/>
      <c r="G5" s="902"/>
      <c r="H5" s="286"/>
      <c r="I5" s="165"/>
      <c r="J5" s="165"/>
      <c r="K5" s="288"/>
      <c r="L5" s="289"/>
    </row>
    <row r="6" spans="1:12" ht="15" customHeight="1">
      <c r="A6" s="714" t="s">
        <v>456</v>
      </c>
      <c r="B6" s="715" t="s">
        <v>457</v>
      </c>
      <c r="C6" s="716"/>
      <c r="D6" s="165"/>
      <c r="E6" s="910">
        <f>'1-ITF'!R46</f>
        <v>3200450203</v>
      </c>
      <c r="F6" s="286"/>
      <c r="G6" s="902">
        <v>3983685208</v>
      </c>
      <c r="H6" s="286"/>
      <c r="I6" s="907">
        <f>E6-G6</f>
        <v>-783235005</v>
      </c>
      <c r="J6" s="970">
        <f>I6/G6</f>
        <v>-0.19661066678338807</v>
      </c>
      <c r="K6" s="288"/>
      <c r="L6" s="289"/>
    </row>
    <row r="7" spans="1:12" ht="15" customHeight="1">
      <c r="A7" s="249" t="s">
        <v>458</v>
      </c>
      <c r="B7" s="640" t="s">
        <v>459</v>
      </c>
      <c r="D7" s="165"/>
      <c r="E7" s="910">
        <f>'2-IPF'!F42</f>
        <v>0</v>
      </c>
      <c r="F7" s="286"/>
      <c r="G7" s="902"/>
      <c r="H7" s="286"/>
      <c r="I7" s="907">
        <f t="shared" ref="I7:I24" si="0">E7-G7</f>
        <v>0</v>
      </c>
      <c r="J7" s="970" t="e">
        <f t="shared" ref="J7:J12" si="1">I7/G7</f>
        <v>#DIV/0!</v>
      </c>
      <c r="K7" s="288"/>
      <c r="L7" s="289"/>
    </row>
    <row r="8" spans="1:12" ht="15" customHeight="1">
      <c r="B8" s="165" t="s">
        <v>460</v>
      </c>
      <c r="C8" s="165"/>
      <c r="D8" s="165"/>
      <c r="E8" s="910"/>
      <c r="F8" s="286"/>
      <c r="G8" s="902"/>
      <c r="H8" s="286"/>
      <c r="I8" s="908"/>
      <c r="J8" s="971"/>
      <c r="K8" s="288"/>
      <c r="L8" s="289"/>
    </row>
    <row r="9" spans="1:12" ht="15" customHeight="1">
      <c r="A9" s="249" t="s">
        <v>461</v>
      </c>
      <c r="B9" s="641"/>
      <c r="C9" s="646" t="s">
        <v>462</v>
      </c>
      <c r="D9" s="646"/>
      <c r="E9" s="910">
        <f>'3-1 CA-GS'!N26</f>
        <v>213099660</v>
      </c>
      <c r="F9" s="286"/>
      <c r="G9" s="902">
        <v>217068300</v>
      </c>
      <c r="H9" s="286"/>
      <c r="I9" s="907">
        <f>E8-G8</f>
        <v>0</v>
      </c>
      <c r="J9" s="970" t="e">
        <f>I9/G8</f>
        <v>#DIV/0!</v>
      </c>
      <c r="K9" s="288"/>
      <c r="L9" s="289"/>
    </row>
    <row r="10" spans="1:12" ht="15" customHeight="1">
      <c r="A10" s="250" t="s">
        <v>463</v>
      </c>
      <c r="B10" s="251"/>
      <c r="C10" s="646" t="s">
        <v>464</v>
      </c>
      <c r="D10" s="165"/>
      <c r="E10" s="902">
        <f>'3-2 CA-COH CIB '!H88</f>
        <v>83601526.079999983</v>
      </c>
      <c r="F10" s="286"/>
      <c r="G10" s="902">
        <v>81736797</v>
      </c>
      <c r="H10" s="286"/>
      <c r="I10" s="907">
        <f t="shared" si="0"/>
        <v>1864729.0799999833</v>
      </c>
      <c r="J10" s="970">
        <f t="shared" si="1"/>
        <v>2.2813826188956037E-2</v>
      </c>
      <c r="K10" s="288"/>
      <c r="L10" s="289"/>
    </row>
    <row r="11" spans="1:12" ht="15" customHeight="1">
      <c r="A11" s="249" t="s">
        <v>465</v>
      </c>
      <c r="B11" s="252"/>
      <c r="C11" s="646" t="s">
        <v>466</v>
      </c>
      <c r="D11" s="165"/>
      <c r="E11" s="902">
        <f>'3-3 CA-MF UITF'!K28</f>
        <v>16785781.7995</v>
      </c>
      <c r="F11" s="286"/>
      <c r="G11" s="902">
        <v>16260536</v>
      </c>
      <c r="H11" s="286"/>
      <c r="I11" s="907">
        <f t="shared" si="0"/>
        <v>525245.79949999973</v>
      </c>
      <c r="J11" s="970">
        <f t="shared" si="1"/>
        <v>3.2301874888995032E-2</v>
      </c>
      <c r="K11" s="288"/>
      <c r="L11" s="289"/>
    </row>
    <row r="12" spans="1:12" ht="15" customHeight="1">
      <c r="A12" s="249" t="s">
        <v>467</v>
      </c>
      <c r="B12" s="252"/>
      <c r="C12" s="646" t="s">
        <v>468</v>
      </c>
      <c r="D12" s="165"/>
      <c r="E12" s="902">
        <f>'3-4 CA-STI'!J14</f>
        <v>0</v>
      </c>
      <c r="F12" s="286"/>
      <c r="G12" s="902"/>
      <c r="H12" s="286"/>
      <c r="I12" s="907">
        <f t="shared" si="0"/>
        <v>0</v>
      </c>
      <c r="J12" s="970" t="e">
        <f t="shared" si="1"/>
        <v>#DIV/0!</v>
      </c>
      <c r="K12" s="288"/>
      <c r="L12" s="289"/>
    </row>
    <row r="13" spans="1:12" ht="15" customHeight="1">
      <c r="A13" s="249" t="s">
        <v>469</v>
      </c>
      <c r="B13" s="252"/>
      <c r="C13" s="646" t="s">
        <v>470</v>
      </c>
      <c r="D13" s="165"/>
      <c r="E13" s="902">
        <f>'3-5 CA-CB'!N17</f>
        <v>0</v>
      </c>
      <c r="F13" s="286"/>
      <c r="G13" s="902"/>
      <c r="H13" s="286"/>
      <c r="I13" s="907">
        <f t="shared" si="0"/>
        <v>0</v>
      </c>
      <c r="J13" s="970" t="e">
        <f t="shared" ref="J13:J25" si="2">I13/G13</f>
        <v>#DIV/0!</v>
      </c>
      <c r="K13" s="288"/>
      <c r="L13" s="289"/>
    </row>
    <row r="14" spans="1:12" ht="15" customHeight="1">
      <c r="A14" s="249" t="s">
        <v>471</v>
      </c>
      <c r="B14" s="252"/>
      <c r="C14" s="646" t="s">
        <v>472</v>
      </c>
      <c r="D14" s="165"/>
      <c r="E14" s="902">
        <f>'3-6 CA-ML'!M27</f>
        <v>0</v>
      </c>
      <c r="F14" s="286"/>
      <c r="G14" s="902"/>
      <c r="H14" s="286"/>
      <c r="I14" s="907">
        <f t="shared" si="0"/>
        <v>0</v>
      </c>
      <c r="J14" s="970" t="e">
        <f t="shared" si="2"/>
        <v>#DIV/0!</v>
      </c>
      <c r="K14" s="288"/>
      <c r="L14" s="289"/>
    </row>
    <row r="15" spans="1:12" ht="15" customHeight="1">
      <c r="A15" s="249" t="s">
        <v>473</v>
      </c>
      <c r="B15" s="252"/>
      <c r="C15" s="646" t="s">
        <v>474</v>
      </c>
      <c r="D15" s="165"/>
      <c r="E15" s="902">
        <f>'3-7 CA-PL'!K32</f>
        <v>0</v>
      </c>
      <c r="F15" s="286"/>
      <c r="G15" s="902"/>
      <c r="H15" s="286"/>
      <c r="I15" s="907">
        <f t="shared" si="0"/>
        <v>0</v>
      </c>
      <c r="J15" s="970" t="e">
        <f t="shared" si="2"/>
        <v>#DIV/0!</v>
      </c>
      <c r="K15" s="288"/>
      <c r="L15" s="289"/>
    </row>
    <row r="16" spans="1:12" ht="15" customHeight="1">
      <c r="A16" s="249">
        <v>10</v>
      </c>
      <c r="B16" s="252"/>
      <c r="C16" s="646" t="s">
        <v>475</v>
      </c>
      <c r="D16" s="165"/>
      <c r="E16" s="902">
        <f>'3-8 CA-S'!L31</f>
        <v>0</v>
      </c>
      <c r="F16" s="286"/>
      <c r="G16" s="902"/>
      <c r="H16" s="286"/>
      <c r="I16" s="907">
        <f t="shared" si="0"/>
        <v>0</v>
      </c>
      <c r="J16" s="970" t="e">
        <f t="shared" si="2"/>
        <v>#DIV/0!</v>
      </c>
      <c r="K16" s="288"/>
      <c r="L16" s="289"/>
    </row>
    <row r="17" spans="1:12" ht="15" customHeight="1">
      <c r="A17" s="249">
        <v>11</v>
      </c>
      <c r="B17" s="252"/>
      <c r="C17" s="646" t="s">
        <v>476</v>
      </c>
      <c r="D17" s="165"/>
      <c r="E17" s="902">
        <f>'3-9 CA-RE'!K27</f>
        <v>0</v>
      </c>
      <c r="F17" s="286"/>
      <c r="G17" s="902"/>
      <c r="H17" s="286"/>
      <c r="I17" s="907">
        <f t="shared" si="0"/>
        <v>0</v>
      </c>
      <c r="J17" s="970" t="e">
        <f t="shared" si="2"/>
        <v>#DIV/0!</v>
      </c>
      <c r="K17" s="288"/>
      <c r="L17" s="289"/>
    </row>
    <row r="18" spans="1:12" ht="15" customHeight="1">
      <c r="A18" s="249">
        <v>12</v>
      </c>
      <c r="B18" s="252"/>
      <c r="C18" s="646" t="s">
        <v>477</v>
      </c>
      <c r="D18" s="165"/>
      <c r="E18" s="902">
        <f>'3-10 CA-OI'!I17</f>
        <v>0</v>
      </c>
      <c r="F18" s="286"/>
      <c r="G18" s="902"/>
      <c r="H18" s="286"/>
      <c r="I18" s="907">
        <f t="shared" si="0"/>
        <v>0</v>
      </c>
      <c r="J18" s="970" t="e">
        <f>I18/G18</f>
        <v>#DIV/0!</v>
      </c>
      <c r="K18" s="288"/>
      <c r="L18" s="289"/>
    </row>
    <row r="19" spans="1:12" ht="15" customHeight="1">
      <c r="A19" s="249">
        <v>13</v>
      </c>
      <c r="B19" s="252"/>
      <c r="C19" s="646" t="s">
        <v>478</v>
      </c>
      <c r="D19" s="165"/>
      <c r="E19" s="902">
        <f>'3-11 CA-REC TRUSTEE'!F69</f>
        <v>0</v>
      </c>
      <c r="F19" s="286"/>
      <c r="G19" s="902">
        <v>68491504</v>
      </c>
      <c r="H19" s="286"/>
      <c r="I19" s="907">
        <f>E19-G19</f>
        <v>-68491504</v>
      </c>
      <c r="J19" s="970">
        <f>I19/G19</f>
        <v>-1</v>
      </c>
      <c r="K19" s="288"/>
      <c r="L19" s="289"/>
    </row>
    <row r="20" spans="1:12" ht="15" customHeight="1">
      <c r="A20" s="249">
        <v>14</v>
      </c>
      <c r="B20" s="252"/>
      <c r="C20" s="646" t="s">
        <v>479</v>
      </c>
      <c r="D20" s="165"/>
      <c r="E20" s="902">
        <f>'3-12 CA-AII'!D20</f>
        <v>3023636.39</v>
      </c>
      <c r="F20" s="286"/>
      <c r="G20" s="902">
        <v>3010088</v>
      </c>
      <c r="H20" s="286"/>
      <c r="I20" s="907">
        <f t="shared" si="0"/>
        <v>13548.39000000013</v>
      </c>
      <c r="J20" s="970">
        <f t="shared" si="2"/>
        <v>4.5009946553058022E-3</v>
      </c>
      <c r="K20" s="288"/>
      <c r="L20" s="289"/>
    </row>
    <row r="21" spans="1:12" ht="15" customHeight="1">
      <c r="A21" s="249">
        <v>15</v>
      </c>
      <c r="B21" s="252"/>
      <c r="C21" s="646" t="s">
        <v>480</v>
      </c>
      <c r="D21" s="165"/>
      <c r="E21" s="902">
        <f>'3-13 CA-AR NR'!K34</f>
        <v>11372</v>
      </c>
      <c r="F21" s="286"/>
      <c r="G21" s="902"/>
      <c r="H21" s="286"/>
      <c r="I21" s="907">
        <f t="shared" si="0"/>
        <v>11372</v>
      </c>
      <c r="J21" s="970" t="e">
        <f t="shared" si="2"/>
        <v>#DIV/0!</v>
      </c>
      <c r="K21" s="288"/>
      <c r="L21" s="289"/>
    </row>
    <row r="22" spans="1:12" ht="15" customHeight="1">
      <c r="A22" s="249">
        <v>16</v>
      </c>
      <c r="B22" s="252"/>
      <c r="C22" s="646" t="s">
        <v>481</v>
      </c>
      <c r="D22" s="165"/>
      <c r="E22" s="902">
        <f>'3-14 CA-PPE'!H30</f>
        <v>0</v>
      </c>
      <c r="F22" s="286"/>
      <c r="G22" s="902"/>
      <c r="H22" s="286"/>
      <c r="I22" s="907">
        <f t="shared" si="0"/>
        <v>0</v>
      </c>
      <c r="J22" s="970" t="e">
        <f t="shared" si="2"/>
        <v>#DIV/0!</v>
      </c>
      <c r="K22" s="288"/>
      <c r="L22" s="289"/>
    </row>
    <row r="23" spans="1:12" ht="15" customHeight="1">
      <c r="A23" s="249">
        <v>17</v>
      </c>
      <c r="B23" s="252"/>
      <c r="C23" s="646" t="s">
        <v>482</v>
      </c>
      <c r="D23" s="165"/>
      <c r="E23" s="903">
        <f>'3-15 CA-INV'!F17</f>
        <v>0</v>
      </c>
      <c r="F23" s="288"/>
      <c r="G23" s="903"/>
      <c r="H23" s="286"/>
      <c r="I23" s="907">
        <f t="shared" si="0"/>
        <v>0</v>
      </c>
      <c r="J23" s="970" t="e">
        <f t="shared" si="2"/>
        <v>#DIV/0!</v>
      </c>
      <c r="K23" s="288"/>
      <c r="L23" s="289"/>
    </row>
    <row r="24" spans="1:12" ht="15" customHeight="1">
      <c r="A24" s="249">
        <v>18</v>
      </c>
      <c r="B24" s="252"/>
      <c r="C24" s="646" t="s">
        <v>483</v>
      </c>
      <c r="D24" s="165"/>
      <c r="E24" s="903">
        <f>'3-16 CA-OA'!E42</f>
        <v>1022875</v>
      </c>
      <c r="F24" s="288"/>
      <c r="G24" s="903">
        <v>1325838</v>
      </c>
      <c r="H24" s="286"/>
      <c r="I24" s="907">
        <f t="shared" si="0"/>
        <v>-302963</v>
      </c>
      <c r="J24" s="970">
        <f t="shared" si="2"/>
        <v>-0.22850680098171874</v>
      </c>
      <c r="K24" s="288"/>
      <c r="L24" s="289"/>
    </row>
    <row r="25" spans="1:12" ht="18" customHeight="1" thickBot="1">
      <c r="A25" s="249"/>
      <c r="B25" s="253" t="s">
        <v>484</v>
      </c>
      <c r="C25" s="253"/>
      <c r="D25" s="165"/>
      <c r="E25" s="904">
        <f>SUM(E6:E24)</f>
        <v>3517995054.2694998</v>
      </c>
      <c r="F25" s="287"/>
      <c r="G25" s="904">
        <f>SUM(G6:G24)</f>
        <v>4371578271</v>
      </c>
      <c r="H25" s="286"/>
      <c r="I25" s="909">
        <f t="shared" ref="I25:I48" si="3">E25-G25</f>
        <v>-853583216.73050022</v>
      </c>
      <c r="J25" s="972">
        <f t="shared" si="2"/>
        <v>-0.19525744795488764</v>
      </c>
      <c r="K25" s="288"/>
      <c r="L25" s="289"/>
    </row>
    <row r="26" spans="1:12" ht="18" customHeight="1" thickTop="1">
      <c r="A26" s="1205" t="s">
        <v>485</v>
      </c>
      <c r="B26" s="1206"/>
      <c r="C26" s="1207"/>
      <c r="D26" s="9"/>
      <c r="E26" s="903"/>
      <c r="F26" s="288"/>
      <c r="G26" s="903"/>
      <c r="H26" s="286"/>
      <c r="I26" s="910"/>
      <c r="J26" s="973"/>
      <c r="K26" s="288"/>
      <c r="L26" s="289"/>
    </row>
    <row r="27" spans="1:12" ht="15" customHeight="1">
      <c r="A27" s="249">
        <v>19</v>
      </c>
      <c r="B27" s="715" t="s">
        <v>486</v>
      </c>
      <c r="C27" s="716"/>
      <c r="D27" s="165"/>
      <c r="E27" s="903">
        <f>'4 PNR'!I19</f>
        <v>3025606712</v>
      </c>
      <c r="F27" s="288"/>
      <c r="G27" s="903">
        <v>3856982930</v>
      </c>
      <c r="H27" s="286"/>
      <c r="I27" s="907">
        <f t="shared" si="3"/>
        <v>-831376218</v>
      </c>
      <c r="J27" s="970">
        <f t="shared" ref="J27:J36" si="4">I27/G27</f>
        <v>-0.21555091974441276</v>
      </c>
      <c r="K27" s="288"/>
      <c r="L27" s="289"/>
    </row>
    <row r="28" spans="1:12" ht="15" customHeight="1">
      <c r="A28" s="249">
        <f>A27+1</f>
        <v>20</v>
      </c>
      <c r="B28" s="640" t="s">
        <v>487</v>
      </c>
      <c r="D28" s="165"/>
      <c r="E28" s="903">
        <f>'5 IPR'!I20</f>
        <v>0</v>
      </c>
      <c r="F28" s="288"/>
      <c r="G28" s="903"/>
      <c r="H28" s="286"/>
      <c r="I28" s="907">
        <f t="shared" si="3"/>
        <v>0</v>
      </c>
      <c r="J28" s="970" t="e">
        <f t="shared" si="4"/>
        <v>#DIV/0!</v>
      </c>
      <c r="K28" s="288"/>
      <c r="L28" s="289"/>
    </row>
    <row r="29" spans="1:12" ht="15" customHeight="1">
      <c r="A29" s="249">
        <f t="shared" ref="A29:A36" si="5">A28+1</f>
        <v>21</v>
      </c>
      <c r="B29" s="640" t="s">
        <v>488</v>
      </c>
      <c r="D29" s="165"/>
      <c r="E29" s="903">
        <f>'6 OR'!I18</f>
        <v>0</v>
      </c>
      <c r="F29" s="288"/>
      <c r="G29" s="903"/>
      <c r="H29" s="286"/>
      <c r="I29" s="907">
        <f t="shared" si="3"/>
        <v>0</v>
      </c>
      <c r="J29" s="970" t="e">
        <f t="shared" si="4"/>
        <v>#DIV/0!</v>
      </c>
      <c r="K29" s="288"/>
      <c r="L29" s="289"/>
    </row>
    <row r="30" spans="1:12" ht="15" customHeight="1">
      <c r="A30" s="249">
        <f t="shared" si="5"/>
        <v>22</v>
      </c>
      <c r="B30" s="640" t="s">
        <v>489</v>
      </c>
      <c r="D30" s="165"/>
      <c r="E30" s="903">
        <f>'7 PBP'!G64</f>
        <v>259574337</v>
      </c>
      <c r="F30" s="288"/>
      <c r="G30" s="903">
        <v>242081191</v>
      </c>
      <c r="H30" s="286"/>
      <c r="I30" s="907">
        <f t="shared" si="3"/>
        <v>17493146</v>
      </c>
      <c r="J30" s="970">
        <f t="shared" si="4"/>
        <v>7.2261483544997923E-2</v>
      </c>
      <c r="K30" s="288"/>
      <c r="L30" s="289"/>
    </row>
    <row r="31" spans="1:12" ht="15" customHeight="1">
      <c r="A31" s="249">
        <f t="shared" si="5"/>
        <v>23</v>
      </c>
      <c r="B31" s="640" t="s">
        <v>490</v>
      </c>
      <c r="D31" s="165"/>
      <c r="E31" s="903">
        <f>'8 PD'!H32</f>
        <v>23566035.239999797</v>
      </c>
      <c r="F31" s="288"/>
      <c r="G31" s="903">
        <v>34244531</v>
      </c>
      <c r="H31" s="286"/>
      <c r="I31" s="907">
        <f t="shared" si="3"/>
        <v>-10678495.760000203</v>
      </c>
      <c r="J31" s="970">
        <f t="shared" si="4"/>
        <v>-0.31183069086273085</v>
      </c>
      <c r="K31" s="288"/>
      <c r="L31" s="289"/>
    </row>
    <row r="32" spans="1:12" ht="15" customHeight="1">
      <c r="A32" s="249">
        <f t="shared" si="5"/>
        <v>24</v>
      </c>
      <c r="B32" s="640" t="s">
        <v>491</v>
      </c>
      <c r="D32" s="165"/>
      <c r="E32" s="903">
        <f>' 9 CBR'!G66</f>
        <v>864251.46000000101</v>
      </c>
      <c r="F32" s="288"/>
      <c r="G32" s="903">
        <v>864251</v>
      </c>
      <c r="H32" s="286"/>
      <c r="I32" s="907">
        <f t="shared" si="3"/>
        <v>0.46000000101048499</v>
      </c>
      <c r="J32" s="970">
        <f t="shared" si="4"/>
        <v>5.3225278421486929E-7</v>
      </c>
      <c r="K32" s="288"/>
      <c r="L32" s="289"/>
    </row>
    <row r="33" spans="1:12" ht="15" customHeight="1">
      <c r="A33" s="249">
        <f t="shared" si="5"/>
        <v>25</v>
      </c>
      <c r="B33" s="640" t="s">
        <v>492</v>
      </c>
      <c r="D33" s="165"/>
      <c r="E33" s="903">
        <f>'10 AP NP'!E33</f>
        <v>0</v>
      </c>
      <c r="F33" s="288"/>
      <c r="G33" s="903">
        <v>2994764</v>
      </c>
      <c r="H33" s="286"/>
      <c r="I33" s="907">
        <f t="shared" si="3"/>
        <v>-2994764</v>
      </c>
      <c r="J33" s="970">
        <f t="shared" si="4"/>
        <v>-1</v>
      </c>
      <c r="K33" s="288"/>
      <c r="L33" s="289"/>
    </row>
    <row r="34" spans="1:12" ht="15" customHeight="1">
      <c r="A34" s="249">
        <f t="shared" si="5"/>
        <v>26</v>
      </c>
      <c r="B34" s="640" t="s">
        <v>493</v>
      </c>
      <c r="D34" s="165"/>
      <c r="E34" s="903">
        <f>'11 TxP'!J13</f>
        <v>1010160.9996000193</v>
      </c>
      <c r="F34" s="288"/>
      <c r="G34" s="903">
        <v>2250911</v>
      </c>
      <c r="H34" s="286"/>
      <c r="I34" s="907">
        <f t="shared" si="3"/>
        <v>-1240750.0003999807</v>
      </c>
      <c r="J34" s="970">
        <f t="shared" si="4"/>
        <v>-0.55122126125821092</v>
      </c>
      <c r="K34" s="288"/>
      <c r="L34" s="289"/>
    </row>
    <row r="35" spans="1:12" ht="15" customHeight="1">
      <c r="A35" s="249">
        <f t="shared" si="5"/>
        <v>27</v>
      </c>
      <c r="B35" s="640" t="s">
        <v>494</v>
      </c>
      <c r="D35" s="165"/>
      <c r="E35" s="903">
        <f>'12 AE'!E23</f>
        <v>24799116</v>
      </c>
      <c r="F35" s="288"/>
      <c r="G35" s="903">
        <v>66211743</v>
      </c>
      <c r="H35" s="286"/>
      <c r="I35" s="907">
        <f t="shared" si="3"/>
        <v>-41412627</v>
      </c>
      <c r="J35" s="970">
        <f t="shared" si="4"/>
        <v>-0.62545743585091851</v>
      </c>
      <c r="K35" s="288"/>
      <c r="L35" s="289"/>
    </row>
    <row r="36" spans="1:12" ht="15" customHeight="1">
      <c r="A36" s="249">
        <f t="shared" si="5"/>
        <v>28</v>
      </c>
      <c r="B36" s="640" t="s">
        <v>495</v>
      </c>
      <c r="D36" s="165"/>
      <c r="E36" s="903">
        <f>'13 OL'!E13</f>
        <v>0</v>
      </c>
      <c r="F36" s="288"/>
      <c r="G36" s="903"/>
      <c r="H36" s="286"/>
      <c r="I36" s="907">
        <f t="shared" si="3"/>
        <v>0</v>
      </c>
      <c r="J36" s="970" t="e">
        <f t="shared" si="4"/>
        <v>#DIV/0!</v>
      </c>
      <c r="K36" s="288"/>
      <c r="L36" s="289"/>
    </row>
    <row r="37" spans="1:12" ht="18" customHeight="1" thickBot="1">
      <c r="A37" s="249"/>
      <c r="B37" s="253" t="s">
        <v>496</v>
      </c>
      <c r="C37" s="253"/>
      <c r="D37" s="165"/>
      <c r="E37" s="905">
        <f>SUM(E27:E36)-1</f>
        <v>3335420611.6995997</v>
      </c>
      <c r="F37" s="287"/>
      <c r="G37" s="905">
        <f>SUM(G27:G36)</f>
        <v>4205630321</v>
      </c>
      <c r="H37" s="286"/>
      <c r="I37" s="905">
        <f>E37-G37</f>
        <v>-870209709.30040026</v>
      </c>
      <c r="J37" s="974">
        <f>I37/G37</f>
        <v>-0.20691540693797472</v>
      </c>
      <c r="K37" s="288"/>
      <c r="L37" s="289"/>
    </row>
    <row r="38" spans="1:12" ht="18" customHeight="1">
      <c r="A38" s="1205" t="s">
        <v>497</v>
      </c>
      <c r="B38" s="1206"/>
      <c r="C38" s="1207"/>
      <c r="D38" s="9"/>
      <c r="E38" s="903"/>
      <c r="F38" s="288"/>
      <c r="G38" s="903"/>
      <c r="H38" s="286"/>
      <c r="I38" s="910"/>
      <c r="J38" s="973"/>
      <c r="K38" s="288"/>
      <c r="L38" s="289"/>
    </row>
    <row r="39" spans="1:12" ht="15" customHeight="1">
      <c r="A39" s="249">
        <v>29</v>
      </c>
      <c r="B39" s="715" t="s">
        <v>498</v>
      </c>
      <c r="C39" s="716"/>
      <c r="D39" s="165"/>
      <c r="E39" s="903">
        <f>'14 SHE'!I22+'14 SHE'!J22</f>
        <v>125000000</v>
      </c>
      <c r="F39" s="288"/>
      <c r="G39" s="903">
        <v>125000000</v>
      </c>
      <c r="H39" s="286"/>
      <c r="I39" s="907">
        <f t="shared" si="3"/>
        <v>0</v>
      </c>
      <c r="J39" s="970">
        <f t="shared" ref="J39:J41" si="6">I39/G39</f>
        <v>0</v>
      </c>
      <c r="K39" s="288"/>
      <c r="L39" s="289"/>
    </row>
    <row r="40" spans="1:12" ht="15" customHeight="1">
      <c r="A40" s="249">
        <f>+A39+1</f>
        <v>30</v>
      </c>
      <c r="B40" s="248" t="s">
        <v>499</v>
      </c>
      <c r="D40" s="165"/>
      <c r="E40" s="903">
        <f>'14 SHE'!K22</f>
        <v>375000000</v>
      </c>
      <c r="F40" s="288"/>
      <c r="G40" s="903">
        <v>375000000</v>
      </c>
      <c r="H40" s="286"/>
      <c r="I40" s="907">
        <f t="shared" si="3"/>
        <v>0</v>
      </c>
      <c r="J40" s="970">
        <f>I40/G40</f>
        <v>0</v>
      </c>
      <c r="K40" s="288"/>
      <c r="L40" s="289"/>
    </row>
    <row r="41" spans="1:12" ht="15" customHeight="1">
      <c r="A41" s="249">
        <f t="shared" ref="A41:A47" si="7">+A40+1</f>
        <v>31</v>
      </c>
      <c r="B41" s="248" t="s">
        <v>500</v>
      </c>
      <c r="D41" s="165"/>
      <c r="E41" s="903">
        <f>'14 SHE'!L22</f>
        <v>0</v>
      </c>
      <c r="F41" s="288"/>
      <c r="G41" s="903"/>
      <c r="H41" s="286"/>
      <c r="I41" s="907">
        <f t="shared" si="3"/>
        <v>0</v>
      </c>
      <c r="J41" s="970" t="e">
        <f t="shared" si="6"/>
        <v>#DIV/0!</v>
      </c>
      <c r="K41" s="288"/>
      <c r="L41" s="289"/>
    </row>
    <row r="42" spans="1:12" ht="15" customHeight="1">
      <c r="A42" s="249">
        <f t="shared" si="7"/>
        <v>32</v>
      </c>
      <c r="B42" s="1204" t="s">
        <v>501</v>
      </c>
      <c r="C42" s="1204"/>
      <c r="D42" s="165"/>
      <c r="E42" s="903">
        <f>'14 SHE'!M22</f>
        <v>687000000</v>
      </c>
      <c r="F42" s="288"/>
      <c r="G42" s="903">
        <v>687000000</v>
      </c>
      <c r="H42" s="286"/>
      <c r="I42" s="907">
        <f t="shared" ref="I42" si="8">E42-G42</f>
        <v>0</v>
      </c>
      <c r="J42" s="970">
        <f t="shared" ref="J42" si="9">I42/G42</f>
        <v>0</v>
      </c>
      <c r="K42" s="288"/>
      <c r="L42" s="289"/>
    </row>
    <row r="43" spans="1:12" ht="15" customHeight="1">
      <c r="A43" s="249">
        <f t="shared" si="7"/>
        <v>33</v>
      </c>
      <c r="B43" s="248" t="s">
        <v>502</v>
      </c>
      <c r="D43" s="165"/>
      <c r="E43" s="903"/>
      <c r="F43" s="288"/>
      <c r="G43" s="903"/>
      <c r="H43" s="286"/>
      <c r="I43" s="911"/>
      <c r="J43" s="975"/>
      <c r="K43" s="288"/>
      <c r="L43" s="289"/>
    </row>
    <row r="44" spans="1:12" ht="15" customHeight="1">
      <c r="A44" s="249">
        <f t="shared" si="7"/>
        <v>34</v>
      </c>
      <c r="B44" s="252"/>
      <c r="C44" s="248" t="s">
        <v>503</v>
      </c>
      <c r="D44" s="165"/>
      <c r="E44" s="903">
        <v>135254424.97000101</v>
      </c>
      <c r="F44" s="288"/>
      <c r="G44" s="903">
        <v>183525165</v>
      </c>
      <c r="H44" s="286"/>
      <c r="I44" s="907">
        <f t="shared" si="3"/>
        <v>-48270740.029998988</v>
      </c>
      <c r="J44" s="970">
        <f t="shared" ref="J44:J47" si="10">I44/G44</f>
        <v>-0.26301973372424969</v>
      </c>
      <c r="K44" s="288"/>
      <c r="L44" s="289"/>
    </row>
    <row r="45" spans="1:12" ht="15" customHeight="1">
      <c r="A45" s="249">
        <f t="shared" si="7"/>
        <v>35</v>
      </c>
      <c r="B45" s="252"/>
      <c r="C45" s="248" t="s">
        <v>504</v>
      </c>
      <c r="D45" s="165"/>
      <c r="E45" s="903">
        <v>-17282632.16</v>
      </c>
      <c r="F45" s="288"/>
      <c r="G45" s="903">
        <v>-15700792</v>
      </c>
      <c r="H45" s="286"/>
      <c r="I45" s="907">
        <f t="shared" si="3"/>
        <v>-1581840.1600000001</v>
      </c>
      <c r="J45" s="970">
        <f t="shared" si="10"/>
        <v>0.10074906794510749</v>
      </c>
      <c r="K45" s="288"/>
      <c r="L45" s="289"/>
    </row>
    <row r="46" spans="1:12" ht="15" customHeight="1">
      <c r="A46" s="249">
        <f t="shared" si="7"/>
        <v>36</v>
      </c>
      <c r="B46" s="248" t="s">
        <v>505</v>
      </c>
      <c r="D46" s="165"/>
      <c r="E46" s="903">
        <v>7144838862</v>
      </c>
      <c r="F46" s="288"/>
      <c r="G46" s="903">
        <v>6968331470</v>
      </c>
      <c r="H46" s="286"/>
      <c r="I46" s="907">
        <f t="shared" si="3"/>
        <v>176507392</v>
      </c>
      <c r="J46" s="970">
        <f t="shared" si="10"/>
        <v>2.5329936263781092E-2</v>
      </c>
      <c r="K46" s="288"/>
      <c r="L46" s="289"/>
    </row>
    <row r="47" spans="1:12" ht="15" customHeight="1">
      <c r="A47" s="249">
        <f t="shared" si="7"/>
        <v>37</v>
      </c>
      <c r="B47" s="248" t="s">
        <v>506</v>
      </c>
      <c r="D47" s="165"/>
      <c r="E47" s="903">
        <v>-8267236213</v>
      </c>
      <c r="F47" s="288"/>
      <c r="G47" s="903">
        <v>-8157207893</v>
      </c>
      <c r="H47" s="286"/>
      <c r="I47" s="907">
        <f t="shared" si="3"/>
        <v>-110028320</v>
      </c>
      <c r="J47" s="970">
        <f t="shared" si="10"/>
        <v>1.3488478097317999E-2</v>
      </c>
      <c r="K47" s="288"/>
      <c r="L47" s="289"/>
    </row>
    <row r="48" spans="1:12" ht="18" customHeight="1" thickBot="1">
      <c r="A48" s="249"/>
      <c r="B48" s="254" t="s">
        <v>507</v>
      </c>
      <c r="C48" s="254"/>
      <c r="D48" s="165"/>
      <c r="E48" s="905">
        <f>SUM(E39:E47)</f>
        <v>182574441.81000137</v>
      </c>
      <c r="F48" s="286"/>
      <c r="G48" s="905">
        <f>SUM(G39:G47)</f>
        <v>165947950</v>
      </c>
      <c r="H48" s="286"/>
      <c r="I48" s="905">
        <f t="shared" si="3"/>
        <v>16626491.810001373</v>
      </c>
      <c r="J48" s="291">
        <f>I48/G48</f>
        <v>0.10019100452883795</v>
      </c>
      <c r="K48" s="288"/>
      <c r="L48" s="289"/>
    </row>
    <row r="49" spans="1:12" ht="18" customHeight="1" thickBot="1">
      <c r="A49" s="249"/>
      <c r="B49" s="254" t="s">
        <v>508</v>
      </c>
      <c r="C49" s="254"/>
      <c r="D49" s="165"/>
      <c r="E49" s="906">
        <f>E37+E48</f>
        <v>3517995053.5096011</v>
      </c>
      <c r="F49" s="286"/>
      <c r="G49" s="906">
        <f>G37+G48</f>
        <v>4371578271</v>
      </c>
      <c r="H49" s="286"/>
      <c r="I49" s="292">
        <f>E49-G49</f>
        <v>-853583217.49039888</v>
      </c>
      <c r="J49" s="292">
        <f>I49/G49</f>
        <v>-0.19525744812871473</v>
      </c>
      <c r="K49" s="288"/>
      <c r="L49" s="289"/>
    </row>
    <row r="50" spans="1:12" ht="6" customHeight="1" thickTop="1" thickBot="1">
      <c r="A50" s="255"/>
      <c r="B50" s="256"/>
      <c r="C50" s="257"/>
      <c r="D50" s="293"/>
      <c r="E50" s="294"/>
      <c r="F50" s="294"/>
      <c r="G50" s="294"/>
      <c r="H50" s="294"/>
      <c r="I50" s="293"/>
      <c r="J50" s="293"/>
      <c r="K50" s="295"/>
      <c r="L50" s="296"/>
    </row>
    <row r="51" spans="1:12">
      <c r="D51" s="165"/>
      <c r="E51" s="297"/>
      <c r="F51" s="286"/>
      <c r="G51" s="297"/>
      <c r="H51" s="286"/>
      <c r="I51" s="165"/>
      <c r="J51" s="165"/>
      <c r="K51" s="286"/>
      <c r="L51" s="165"/>
    </row>
    <row r="52" spans="1:12">
      <c r="D52" s="165"/>
      <c r="E52" s="910"/>
      <c r="F52" s="165"/>
      <c r="G52" s="165"/>
      <c r="H52" s="165"/>
      <c r="I52" s="165"/>
      <c r="J52" s="165"/>
      <c r="K52" s="165"/>
      <c r="L52" s="82" t="s">
        <v>101</v>
      </c>
    </row>
    <row r="53" spans="1:12">
      <c r="C53" s="380" t="s">
        <v>509</v>
      </c>
      <c r="D53" s="165"/>
      <c r="E53" s="165"/>
      <c r="F53" s="165"/>
      <c r="G53" s="165"/>
      <c r="H53" s="165"/>
      <c r="I53" s="165"/>
      <c r="J53" s="165"/>
      <c r="K53" s="165"/>
      <c r="L53" s="165"/>
    </row>
    <row r="54" spans="1:12">
      <c r="B54" s="71">
        <v>1</v>
      </c>
      <c r="C54" s="71" t="s">
        <v>510</v>
      </c>
      <c r="D54" s="165"/>
      <c r="E54" s="165"/>
      <c r="F54" s="165"/>
      <c r="G54" s="165"/>
      <c r="H54" s="165"/>
      <c r="I54" s="165"/>
      <c r="J54" s="165"/>
      <c r="K54" s="165"/>
      <c r="L54" s="165"/>
    </row>
    <row r="55" spans="1:12">
      <c r="B55" s="71">
        <v>2</v>
      </c>
      <c r="C55" s="71" t="s">
        <v>511</v>
      </c>
      <c r="D55" s="165"/>
      <c r="E55" s="165"/>
      <c r="F55" s="165"/>
      <c r="G55" s="165"/>
      <c r="H55" s="165"/>
      <c r="I55" s="165"/>
      <c r="J55" s="165"/>
      <c r="K55" s="165"/>
      <c r="L55" s="165"/>
    </row>
    <row r="56" spans="1:12">
      <c r="B56" s="71">
        <v>3</v>
      </c>
      <c r="C56" s="71" t="s">
        <v>512</v>
      </c>
      <c r="D56" s="165"/>
      <c r="E56" s="165"/>
      <c r="F56" s="165"/>
      <c r="G56" s="165"/>
      <c r="H56" s="165"/>
      <c r="I56" s="165"/>
      <c r="J56" s="165"/>
      <c r="K56" s="165"/>
      <c r="L56" s="165"/>
    </row>
  </sheetData>
  <mergeCells count="11">
    <mergeCell ref="B42:C42"/>
    <mergeCell ref="A38:C38"/>
    <mergeCell ref="A26:C26"/>
    <mergeCell ref="A1:L1"/>
    <mergeCell ref="A2:L2"/>
    <mergeCell ref="I3:J3"/>
    <mergeCell ref="A3:C4"/>
    <mergeCell ref="E3:E4"/>
    <mergeCell ref="G3:G4"/>
    <mergeCell ref="L3:L4"/>
    <mergeCell ref="A5:C5"/>
  </mergeCells>
  <hyperlinks>
    <hyperlink ref="L52" location="'CONTENTS'!A1" display="CONTENTS!A1" xr:uid="{89DD80BA-396F-4B7F-AEF2-32B44800A617}"/>
    <hyperlink ref="B6" location="'1-ITF'!A1" display="Investments in Trust Funds (Schedule 1)" xr:uid="{749C4909-9C05-4C43-B6A7-EF2E5DD55762}"/>
    <hyperlink ref="B7" location="'2-IPF'!A1" display="Insurance Premium Fund (Schedule 2)" xr:uid="{8FAA2BD5-4174-4323-9B6C-12477F00E346}"/>
    <hyperlink ref="C9:D9" location="'3-1 CA-GS'!A1" display=" -Government Securities (Schedule 3-1) " xr:uid="{D15A646C-916C-4C53-BA9B-8C9741B12074}"/>
    <hyperlink ref="C12" location="'3-4 CA-STI'!A1" display="                        -Short Term Investments (Schedule 3-4)" xr:uid="{4400E450-4B89-4535-AF1D-9E7F3F310E13}"/>
    <hyperlink ref="C13" location="'3-5 CA-CB'!A1" display="                        -Corporate Bonds (Schedule 3-5)" xr:uid="{047B640E-89D9-40A6-89DD-70C19359F309}"/>
    <hyperlink ref="C14" location="'3-6 CA-ML'!A1" display="                        -Mortgage Loans (Schedule 3-6)" xr:uid="{964350CF-C719-442A-B831-6FEAB89A9D74}"/>
    <hyperlink ref="C15" location="'3-7 CA-PL'!A1" display="                        -Planholders' Loans (Schedule 3-7)" xr:uid="{EF33DF87-0F4D-48D7-A187-037F458DF78E}"/>
    <hyperlink ref="C16" location="'3-8 CA-S'!A1" display="                        -Stocks (Schedule 3-8)" xr:uid="{3D7324A4-791A-42C9-93FB-8E37C4594D0D}"/>
    <hyperlink ref="C17" location="'3-9 CA-RE'!A1" display="                        -Real Estate (Schedule 3-9)" xr:uid="{A39A45C0-64D3-4928-A9AF-7DED26281B41}"/>
    <hyperlink ref="C18" location="'3-10 CA-OI'!A1" display="                        -Other Investment (Schedule 3-10)" xr:uid="{C9DD9715-8428-4369-A296-1AE58A3586EB}"/>
    <hyperlink ref="C19" location="'3-11 CA-REC TRUSTEE'!A1" display="                        -Receivable from Trustee (Schedule 3- 11)" xr:uid="{C4184E22-C97D-41B6-AA05-E5EFEB5B11FE}"/>
    <hyperlink ref="C20" location="'3-12 CA-AII'!A1" display="                        -Accrued Investment Income (Schedule 3-12)" xr:uid="{C2B7D2B1-0090-4AC3-868D-608208277A2B}"/>
    <hyperlink ref="C21" location="'3-13 CA-AR NR'!A1" display="                        -Accounts/Notes Receivable (Schedule 3-13)" xr:uid="{C2CF1BE8-3D4E-4407-A981-601427BDB47C}"/>
    <hyperlink ref="C22" location="'3-14 CA-PPE'!A1" display="                        -Property and Equipment (Schedule 3-14)" xr:uid="{8C1114AE-9BF4-4D11-B530-F160742AA37F}"/>
    <hyperlink ref="C23" location="'3-15 CA-INV'!A1" display="                        -Inventories (Schedule 3-15)" xr:uid="{B5D05938-66E5-4D20-81EF-5FE18747746A}"/>
    <hyperlink ref="C24" location="'3-16 CA-OA'!A1" display="                        -Other Assets (Schedule 3-16)" xr:uid="{DE7E16EB-6748-4624-894B-E05B788C7382}"/>
    <hyperlink ref="B27" location="'4 PNR'!A1" display="Pre-need Reserves (Schedule 4)" xr:uid="{08ED1BFB-8FE7-4A08-A095-88D35B1BB7ED}"/>
    <hyperlink ref="B28" location="'5 IPR'!A1" display="Insurance Premium Reserve ( Schedule 5)" xr:uid="{CB2E0C23-1617-4CA0-A823-A7BE446D5917}"/>
    <hyperlink ref="B29" location="'6 OR'!A1" display="Other Reserves (Schedule 6)" xr:uid="{2464E049-F9F7-44E5-8CC3-B23040F331F5}"/>
    <hyperlink ref="B30" location="'7 PBP'!A1" display="Planholders' Benefits Payable ( Schedule 7)" xr:uid="{760C59AD-B8C5-483E-A6DC-3CF780735FEC}"/>
    <hyperlink ref="B31" location="'8 PD'!A1" display="Planholders' Deposits (Schedule 8)" xr:uid="{96CCDF77-227F-4104-95B8-A516CE7632EB}"/>
    <hyperlink ref="B32" location="' 9 CBR'!A1" display="Counselors' Bond Reserves (Schedule 9)" xr:uid="{99992D8E-F680-43B8-98BC-BE770F75C420}"/>
    <hyperlink ref="B33" location="'10 AP NP'!A1" display="Accounts/Notes Payable (Schedule 10)" xr:uid="{5ECDFEBB-04C7-4750-BFB0-EA9485CD2366}"/>
    <hyperlink ref="B34" location="'11 TxP'!A1" display="Taxes Payabale (Schedule 11)" xr:uid="{E7F8917B-2DA7-4F6D-BD53-44880D921051}"/>
    <hyperlink ref="B35" location="'12 AE'!A1" display="Accrued Expenses (Schedule 12)" xr:uid="{C5ACC155-AF02-4595-94A6-81A0F4348AA9}"/>
    <hyperlink ref="B36" location="'13 OL'!A1" display="Other Liabilities (Schedule 13)" xr:uid="{0D67693E-97ED-4A75-90A3-EFC2E91E7F0E}"/>
    <hyperlink ref="B39" location="'14 SHE'!A1" display="Paid-up Capital Stock (Schedule 14)" xr:uid="{237087B8-72FB-44B4-94A6-95B174B8869A}"/>
    <hyperlink ref="C10" location="'3-2 CA-COH CIB '!A1" display="                        -Cash on Hand and in Banks (Schedule3-2)" xr:uid="{63C57F21-F3CB-47B6-806F-5A2105FE9842}"/>
    <hyperlink ref="C11" location="'3-3 CA-MF UITF'!A1" display="Mutual Funds/UITF (Schedule 3-3)" xr:uid="{6F944A2C-076D-4344-AD34-32AB28C6C64B}"/>
  </hyperlinks>
  <printOptions horizontalCentered="1"/>
  <pageMargins left="0.51181102362204722" right="0.51181102362204722" top="0.98425196850393704" bottom="0.74803149606299213" header="0.51181102362204722" footer="0.51181102362204722"/>
  <pageSetup paperSize="14" scale="63" orientation="portrait" r:id="rId1"/>
  <headerFooter alignWithMargins="0">
    <oddFooter>&amp;RPage 3 EX1_BS_PN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59999389629810485"/>
  </sheetPr>
  <dimension ref="A1:J63"/>
  <sheetViews>
    <sheetView showGridLines="0" zoomScaleNormal="100" workbookViewId="0">
      <selection activeCell="D62" sqref="D62"/>
    </sheetView>
  </sheetViews>
  <sheetFormatPr defaultColWidth="9.140625" defaultRowHeight="15"/>
  <cols>
    <col min="1" max="1" width="5.28515625" style="437" customWidth="1"/>
    <col min="2" max="2" width="28.7109375" style="437" customWidth="1"/>
    <col min="3" max="3" width="26.140625" style="437" customWidth="1"/>
    <col min="4" max="4" width="2.42578125" style="437" customWidth="1"/>
    <col min="5" max="5" width="16.85546875" style="437" customWidth="1"/>
    <col min="6" max="6" width="4.140625" style="437" customWidth="1"/>
    <col min="7" max="7" width="16.7109375" style="437" customWidth="1"/>
    <col min="8" max="8" width="4.7109375" style="437" customWidth="1"/>
    <col min="9" max="11" width="9.140625" style="437"/>
    <col min="12" max="12" width="10.42578125" style="437" customWidth="1"/>
    <col min="13" max="16384" width="9.140625" style="437"/>
  </cols>
  <sheetData>
    <row r="1" spans="1:10" ht="30" customHeight="1" thickBot="1">
      <c r="A1" s="1221" t="s">
        <v>1527</v>
      </c>
      <c r="B1" s="1221"/>
      <c r="C1" s="1221"/>
      <c r="D1" s="1221"/>
      <c r="E1" s="1221"/>
      <c r="F1" s="1221"/>
      <c r="G1" s="1221"/>
      <c r="H1" s="1221"/>
    </row>
    <row r="2" spans="1:10" ht="30" customHeight="1">
      <c r="A2" s="1222" t="s">
        <v>513</v>
      </c>
      <c r="B2" s="1223"/>
      <c r="C2" s="1223"/>
      <c r="D2" s="1223"/>
      <c r="E2" s="1223"/>
      <c r="F2" s="1223"/>
      <c r="G2" s="1223"/>
      <c r="H2" s="1224"/>
      <c r="I2" s="438"/>
    </row>
    <row r="3" spans="1:10" ht="18.75" customHeight="1">
      <c r="A3" s="439" t="s">
        <v>514</v>
      </c>
      <c r="B3" s="440"/>
      <c r="C3" s="440"/>
      <c r="D3" s="440"/>
      <c r="E3" s="440"/>
      <c r="F3" s="440"/>
      <c r="G3" s="440"/>
      <c r="H3" s="441"/>
    </row>
    <row r="4" spans="1:10" ht="6" customHeight="1">
      <c r="A4" s="439"/>
      <c r="B4" s="440"/>
      <c r="C4" s="440"/>
      <c r="D4" s="440"/>
      <c r="E4" s="440"/>
      <c r="F4" s="440"/>
      <c r="G4" s="440"/>
      <c r="H4" s="441"/>
    </row>
    <row r="5" spans="1:10">
      <c r="A5" s="442" t="s">
        <v>515</v>
      </c>
      <c r="B5" s="443"/>
      <c r="C5" s="443"/>
      <c r="D5" s="443"/>
      <c r="E5" s="443"/>
      <c r="F5" s="444" t="s">
        <v>516</v>
      </c>
      <c r="G5" s="445">
        <v>110046378</v>
      </c>
      <c r="H5" s="441" t="s">
        <v>517</v>
      </c>
    </row>
    <row r="6" spans="1:10">
      <c r="A6" s="1219" t="s">
        <v>518</v>
      </c>
      <c r="B6" s="1220"/>
      <c r="C6" s="1220"/>
      <c r="D6" s="446"/>
      <c r="E6" s="443"/>
      <c r="F6" s="440"/>
      <c r="G6" s="920">
        <v>-831376217</v>
      </c>
      <c r="H6" s="441" t="s">
        <v>519</v>
      </c>
    </row>
    <row r="7" spans="1:10">
      <c r="A7" s="1219" t="s">
        <v>520</v>
      </c>
      <c r="B7" s="1220"/>
      <c r="C7" s="1220"/>
      <c r="D7" s="446"/>
      <c r="E7" s="443"/>
      <c r="F7" s="440"/>
      <c r="G7" s="447"/>
      <c r="H7" s="441" t="s">
        <v>521</v>
      </c>
    </row>
    <row r="8" spans="1:10">
      <c r="A8" s="1219" t="s">
        <v>522</v>
      </c>
      <c r="B8" s="1220"/>
      <c r="C8" s="1220"/>
      <c r="D8" s="446"/>
      <c r="E8" s="443"/>
      <c r="F8" s="440"/>
      <c r="G8" s="447"/>
      <c r="H8" s="441" t="s">
        <v>523</v>
      </c>
    </row>
    <row r="9" spans="1:10">
      <c r="A9" s="1219" t="s">
        <v>524</v>
      </c>
      <c r="B9" s="1220"/>
      <c r="C9" s="1220"/>
      <c r="D9" s="446"/>
      <c r="E9" s="443"/>
      <c r="F9" s="440"/>
      <c r="G9" s="445">
        <v>1900884</v>
      </c>
      <c r="H9" s="441" t="s">
        <v>525</v>
      </c>
    </row>
    <row r="10" spans="1:10">
      <c r="A10" s="448" t="s">
        <v>526</v>
      </c>
      <c r="B10" s="446"/>
      <c r="C10" s="446"/>
      <c r="D10" s="446"/>
      <c r="E10" s="443"/>
      <c r="F10" s="440"/>
      <c r="G10" s="923">
        <f>G5-G6-G7-G8+G9</f>
        <v>943323479</v>
      </c>
      <c r="H10" s="441" t="s">
        <v>527</v>
      </c>
    </row>
    <row r="11" spans="1:10">
      <c r="A11" s="442" t="s">
        <v>528</v>
      </c>
      <c r="B11" s="1220" t="s">
        <v>529</v>
      </c>
      <c r="C11" s="1220"/>
      <c r="D11" s="449" t="s">
        <v>516</v>
      </c>
      <c r="E11" s="921">
        <v>1048344539.91</v>
      </c>
      <c r="F11" s="440" t="s">
        <v>530</v>
      </c>
      <c r="G11" s="924"/>
      <c r="H11" s="441"/>
    </row>
    <row r="12" spans="1:10">
      <c r="A12" s="442"/>
      <c r="B12" s="1220" t="s">
        <v>531</v>
      </c>
      <c r="C12" s="1220"/>
      <c r="D12" s="446"/>
      <c r="E12" s="921">
        <v>-1584935.2399999998</v>
      </c>
      <c r="F12" s="440" t="s">
        <v>532</v>
      </c>
      <c r="G12" s="924"/>
      <c r="H12" s="441"/>
    </row>
    <row r="13" spans="1:10">
      <c r="A13" s="442"/>
      <c r="B13" s="1220" t="s">
        <v>533</v>
      </c>
      <c r="C13" s="1220"/>
      <c r="D13" s="446"/>
      <c r="E13" s="451">
        <v>444681.69000000012</v>
      </c>
      <c r="F13" s="440" t="s">
        <v>534</v>
      </c>
      <c r="G13" s="924"/>
      <c r="H13" s="441"/>
      <c r="J13" s="452"/>
    </row>
    <row r="14" spans="1:10">
      <c r="A14" s="453" t="s">
        <v>535</v>
      </c>
      <c r="B14" s="454"/>
      <c r="C14" s="443"/>
      <c r="D14" s="443"/>
      <c r="E14" s="443"/>
      <c r="F14" s="440"/>
      <c r="G14" s="925">
        <f>E11+E12+E13</f>
        <v>1047204286.36</v>
      </c>
      <c r="H14" s="441" t="s">
        <v>536</v>
      </c>
    </row>
    <row r="15" spans="1:10" ht="17.25" customHeight="1">
      <c r="A15" s="442" t="s">
        <v>537</v>
      </c>
      <c r="B15" s="443"/>
      <c r="C15" s="443"/>
      <c r="D15" s="443"/>
      <c r="E15" s="443"/>
      <c r="F15" s="440"/>
      <c r="G15" s="926">
        <f>G10-G14</f>
        <v>-103880807.36000001</v>
      </c>
      <c r="H15" s="441" t="s">
        <v>538</v>
      </c>
    </row>
    <row r="16" spans="1:10">
      <c r="A16" s="1219" t="s">
        <v>539</v>
      </c>
      <c r="B16" s="1220"/>
      <c r="C16" s="1220"/>
      <c r="D16" s="1220"/>
      <c r="E16" s="1220"/>
      <c r="F16" s="440"/>
      <c r="G16" s="924"/>
      <c r="H16" s="441"/>
    </row>
    <row r="17" spans="1:8">
      <c r="A17" s="442" t="s">
        <v>540</v>
      </c>
      <c r="B17" s="443"/>
      <c r="C17" s="443"/>
      <c r="D17" s="443"/>
      <c r="E17" s="443"/>
      <c r="F17" s="440"/>
      <c r="G17" s="924"/>
      <c r="H17" s="441"/>
    </row>
    <row r="18" spans="1:8">
      <c r="A18" s="442"/>
      <c r="B18" s="443" t="s">
        <v>541</v>
      </c>
      <c r="C18" s="443"/>
      <c r="D18" s="443"/>
      <c r="E18" s="921">
        <v>12483199.74</v>
      </c>
      <c r="F18" s="440" t="s">
        <v>542</v>
      </c>
      <c r="G18" s="924"/>
      <c r="H18" s="441"/>
    </row>
    <row r="19" spans="1:8">
      <c r="A19" s="442"/>
      <c r="B19" s="443" t="s">
        <v>543</v>
      </c>
      <c r="C19" s="443"/>
      <c r="D19" s="443"/>
      <c r="E19" s="921">
        <v>1646495</v>
      </c>
      <c r="F19" s="440" t="s">
        <v>544</v>
      </c>
      <c r="G19" s="924"/>
      <c r="H19" s="441"/>
    </row>
    <row r="20" spans="1:8">
      <c r="A20" s="442"/>
      <c r="B20" s="443" t="s">
        <v>545</v>
      </c>
      <c r="C20" s="443"/>
      <c r="D20" s="443"/>
      <c r="E20" s="922">
        <v>525245.99</v>
      </c>
      <c r="F20" s="440" t="s">
        <v>546</v>
      </c>
      <c r="G20" s="924"/>
      <c r="H20" s="441"/>
    </row>
    <row r="21" spans="1:8">
      <c r="A21" s="442"/>
      <c r="B21" s="443" t="s">
        <v>547</v>
      </c>
      <c r="C21" s="443"/>
      <c r="D21" s="443"/>
      <c r="E21" s="922"/>
      <c r="F21" s="440" t="s">
        <v>548</v>
      </c>
      <c r="G21" s="924"/>
      <c r="H21" s="441"/>
    </row>
    <row r="22" spans="1:8">
      <c r="A22" s="442"/>
      <c r="B22" s="443" t="s">
        <v>549</v>
      </c>
      <c r="C22" s="443"/>
      <c r="D22" s="443"/>
      <c r="E22" s="922"/>
      <c r="F22" s="440" t="s">
        <v>550</v>
      </c>
      <c r="G22" s="924"/>
      <c r="H22" s="441"/>
    </row>
    <row r="23" spans="1:8">
      <c r="A23" s="442"/>
      <c r="B23" s="443" t="s">
        <v>551</v>
      </c>
      <c r="D23" s="443"/>
      <c r="E23" s="922"/>
      <c r="F23" s="440" t="s">
        <v>552</v>
      </c>
      <c r="G23" s="924"/>
      <c r="H23" s="441"/>
    </row>
    <row r="24" spans="1:8">
      <c r="A24" s="442"/>
      <c r="B24" s="443" t="s">
        <v>553</v>
      </c>
      <c r="C24" s="443"/>
      <c r="D24" s="443"/>
      <c r="E24" s="922"/>
      <c r="F24" s="440" t="s">
        <v>554</v>
      </c>
      <c r="G24" s="924"/>
      <c r="H24" s="441"/>
    </row>
    <row r="25" spans="1:8">
      <c r="A25" s="442"/>
      <c r="B25" s="443" t="s">
        <v>555</v>
      </c>
      <c r="C25" s="443"/>
      <c r="D25" s="443"/>
      <c r="E25" s="922"/>
      <c r="F25" s="440" t="s">
        <v>556</v>
      </c>
      <c r="G25" s="924"/>
      <c r="H25" s="441"/>
    </row>
    <row r="26" spans="1:8">
      <c r="A26" s="442"/>
      <c r="B26" s="443" t="s">
        <v>557</v>
      </c>
      <c r="C26" s="443"/>
      <c r="D26" s="443"/>
      <c r="E26" s="922"/>
      <c r="F26" s="440" t="s">
        <v>558</v>
      </c>
      <c r="G26" s="924"/>
      <c r="H26" s="441"/>
    </row>
    <row r="27" spans="1:8">
      <c r="A27" s="442"/>
      <c r="B27" s="443" t="s">
        <v>1538</v>
      </c>
      <c r="C27" s="443"/>
      <c r="D27" s="443"/>
      <c r="E27" s="921">
        <v>176507392</v>
      </c>
      <c r="F27" s="440" t="s">
        <v>559</v>
      </c>
      <c r="G27" s="925">
        <f>SUM(E18:E27)</f>
        <v>191162332.72999999</v>
      </c>
      <c r="H27" s="441" t="s">
        <v>560</v>
      </c>
    </row>
    <row r="28" spans="1:8">
      <c r="A28" s="442" t="s">
        <v>561</v>
      </c>
      <c r="B28" s="443"/>
      <c r="C28" s="443"/>
      <c r="D28" s="443"/>
      <c r="E28" s="443"/>
      <c r="F28" s="440"/>
      <c r="G28" s="926">
        <f>G15+G27</f>
        <v>87281525.369999975</v>
      </c>
      <c r="H28" s="441" t="s">
        <v>562</v>
      </c>
    </row>
    <row r="29" spans="1:8">
      <c r="A29" s="442" t="s">
        <v>563</v>
      </c>
      <c r="B29" s="443"/>
      <c r="C29" s="443"/>
      <c r="D29" s="443"/>
      <c r="E29" s="443"/>
      <c r="F29" s="440"/>
      <c r="G29" s="924"/>
      <c r="H29" s="441"/>
    </row>
    <row r="30" spans="1:8">
      <c r="A30" s="442"/>
      <c r="B30" s="443" t="s">
        <v>564</v>
      </c>
      <c r="C30" s="443"/>
      <c r="D30" s="443"/>
      <c r="E30" s="450"/>
      <c r="F30" s="440" t="s">
        <v>565</v>
      </c>
      <c r="G30" s="924"/>
      <c r="H30" s="441"/>
    </row>
    <row r="31" spans="1:8">
      <c r="A31" s="442"/>
      <c r="B31" s="443" t="s">
        <v>566</v>
      </c>
      <c r="C31" s="443"/>
      <c r="D31" s="443"/>
      <c r="E31" s="450"/>
      <c r="F31" s="440" t="s">
        <v>567</v>
      </c>
      <c r="G31" s="924"/>
      <c r="H31" s="441"/>
    </row>
    <row r="32" spans="1:8">
      <c r="A32" s="442"/>
      <c r="B32" s="443" t="s">
        <v>568</v>
      </c>
      <c r="C32" s="443"/>
      <c r="D32" s="443"/>
      <c r="E32" s="450"/>
      <c r="F32" s="440" t="s">
        <v>569</v>
      </c>
      <c r="G32" s="924"/>
      <c r="H32" s="441"/>
    </row>
    <row r="33" spans="1:8">
      <c r="A33" s="442"/>
      <c r="B33" s="443" t="s">
        <v>570</v>
      </c>
      <c r="C33" s="443"/>
      <c r="D33" s="443"/>
      <c r="E33" s="450"/>
      <c r="F33" s="440" t="s">
        <v>571</v>
      </c>
      <c r="G33" s="925">
        <f>SUM(E31:E33)</f>
        <v>0</v>
      </c>
      <c r="H33" s="441" t="s">
        <v>572</v>
      </c>
    </row>
    <row r="34" spans="1:8">
      <c r="A34" s="442"/>
      <c r="B34" s="443"/>
      <c r="C34" s="443"/>
      <c r="D34" s="443"/>
      <c r="E34" s="443"/>
      <c r="F34" s="440"/>
      <c r="G34" s="924"/>
      <c r="H34" s="441"/>
    </row>
    <row r="35" spans="1:8">
      <c r="A35" s="442" t="s">
        <v>573</v>
      </c>
      <c r="B35" s="443"/>
      <c r="C35" s="443"/>
      <c r="D35" s="443"/>
      <c r="E35" s="443"/>
      <c r="F35" s="440"/>
      <c r="G35" s="927">
        <f>G28+G33</f>
        <v>87281525.369999975</v>
      </c>
      <c r="H35" s="441" t="s">
        <v>574</v>
      </c>
    </row>
    <row r="36" spans="1:8">
      <c r="A36" s="442" t="s">
        <v>575</v>
      </c>
      <c r="B36" s="443" t="s">
        <v>576</v>
      </c>
      <c r="C36" s="443"/>
      <c r="D36" s="443"/>
      <c r="E36" s="443"/>
      <c r="F36" s="440"/>
      <c r="G36" s="924"/>
      <c r="H36" s="441"/>
    </row>
    <row r="37" spans="1:8">
      <c r="A37" s="442"/>
      <c r="B37" s="443" t="s">
        <v>577</v>
      </c>
      <c r="C37" s="443"/>
      <c r="D37" s="443"/>
      <c r="E37" s="450"/>
      <c r="F37" s="440" t="s">
        <v>578</v>
      </c>
      <c r="G37" s="924"/>
      <c r="H37" s="441"/>
    </row>
    <row r="38" spans="1:8">
      <c r="A38" s="442"/>
      <c r="B38" s="443" t="s">
        <v>579</v>
      </c>
      <c r="C38" s="443"/>
      <c r="D38" s="443"/>
      <c r="E38" s="921">
        <v>252908.65000000002</v>
      </c>
      <c r="F38" s="440" t="s">
        <v>580</v>
      </c>
      <c r="G38" s="924"/>
      <c r="H38" s="441"/>
    </row>
    <row r="39" spans="1:8">
      <c r="A39" s="442"/>
      <c r="B39" s="443" t="s">
        <v>581</v>
      </c>
      <c r="C39" s="443"/>
      <c r="D39" s="443"/>
      <c r="E39" s="921">
        <v>10500</v>
      </c>
      <c r="F39" s="440" t="s">
        <v>582</v>
      </c>
      <c r="G39" s="924"/>
      <c r="H39" s="441"/>
    </row>
    <row r="40" spans="1:8">
      <c r="A40" s="442"/>
      <c r="B40" s="443" t="s">
        <v>583</v>
      </c>
      <c r="C40" s="443"/>
      <c r="D40" s="443"/>
      <c r="E40" s="921">
        <v>1858858.9099999997</v>
      </c>
      <c r="F40" s="440" t="s">
        <v>584</v>
      </c>
      <c r="G40" s="924"/>
      <c r="H40" s="441"/>
    </row>
    <row r="41" spans="1:8">
      <c r="A41" s="442"/>
      <c r="B41" s="443" t="s">
        <v>585</v>
      </c>
      <c r="C41" s="443"/>
      <c r="D41" s="443"/>
      <c r="E41" s="921"/>
      <c r="F41" s="440" t="s">
        <v>586</v>
      </c>
      <c r="G41" s="924"/>
      <c r="H41" s="441"/>
    </row>
    <row r="42" spans="1:8">
      <c r="A42" s="442"/>
      <c r="B42" s="443" t="s">
        <v>587</v>
      </c>
      <c r="C42" s="443"/>
      <c r="D42" s="443"/>
      <c r="E42" s="921"/>
      <c r="F42" s="440" t="s">
        <v>588</v>
      </c>
      <c r="G42" s="925">
        <f>SUM(E37:E42)</f>
        <v>2122267.5599999996</v>
      </c>
      <c r="H42" s="441" t="s">
        <v>589</v>
      </c>
    </row>
    <row r="43" spans="1:8">
      <c r="A43" s="442"/>
      <c r="B43" s="443"/>
      <c r="C43" s="443"/>
      <c r="D43" s="443"/>
      <c r="E43" s="951"/>
      <c r="F43" s="440"/>
      <c r="G43" s="924"/>
      <c r="H43" s="441"/>
    </row>
    <row r="44" spans="1:8">
      <c r="A44" s="442" t="s">
        <v>590</v>
      </c>
      <c r="B44" s="443"/>
      <c r="C44" s="443"/>
      <c r="D44" s="443"/>
      <c r="E44" s="951">
        <v>0</v>
      </c>
      <c r="F44" s="440"/>
      <c r="G44" s="924"/>
      <c r="H44" s="441"/>
    </row>
    <row r="45" spans="1:8">
      <c r="A45" s="442"/>
      <c r="B45" s="443" t="s">
        <v>591</v>
      </c>
      <c r="C45" s="443"/>
      <c r="D45" s="443"/>
      <c r="E45" s="921"/>
      <c r="F45" s="440" t="s">
        <v>592</v>
      </c>
      <c r="G45" s="924"/>
      <c r="H45" s="441"/>
    </row>
    <row r="46" spans="1:8">
      <c r="A46" s="442"/>
      <c r="B46" s="443" t="s">
        <v>593</v>
      </c>
      <c r="C46" s="443"/>
      <c r="D46" s="443"/>
      <c r="E46" s="921"/>
      <c r="F46" s="440" t="s">
        <v>594</v>
      </c>
      <c r="G46" s="924"/>
      <c r="H46" s="441"/>
    </row>
    <row r="47" spans="1:8">
      <c r="A47" s="442"/>
      <c r="B47" s="443" t="s">
        <v>595</v>
      </c>
      <c r="C47" s="443"/>
      <c r="D47" s="443"/>
      <c r="E47" s="952"/>
      <c r="F47" s="440" t="s">
        <v>596</v>
      </c>
      <c r="G47" s="924"/>
      <c r="H47" s="441"/>
    </row>
    <row r="48" spans="1:8">
      <c r="A48" s="442"/>
      <c r="B48" s="443" t="s">
        <v>597</v>
      </c>
      <c r="C48" s="443"/>
      <c r="D48" s="443"/>
      <c r="E48" s="953"/>
      <c r="F48" s="440"/>
      <c r="G48" s="924"/>
      <c r="H48" s="441"/>
    </row>
    <row r="49" spans="1:8">
      <c r="A49" s="442"/>
      <c r="B49" s="443" t="s">
        <v>598</v>
      </c>
      <c r="C49" s="443"/>
      <c r="D49" s="443"/>
      <c r="E49" s="451"/>
      <c r="F49" s="440" t="s">
        <v>599</v>
      </c>
      <c r="G49" s="924"/>
      <c r="H49" s="441"/>
    </row>
    <row r="50" spans="1:8">
      <c r="A50" s="442"/>
      <c r="B50" s="443" t="s">
        <v>600</v>
      </c>
      <c r="C50" s="443"/>
      <c r="D50" s="443"/>
      <c r="E50" s="451"/>
      <c r="F50" s="440" t="s">
        <v>601</v>
      </c>
      <c r="G50" s="924"/>
      <c r="H50" s="441"/>
    </row>
    <row r="51" spans="1:8">
      <c r="A51" s="442"/>
      <c r="B51" s="443" t="s">
        <v>590</v>
      </c>
      <c r="C51" s="443"/>
      <c r="D51" s="443"/>
      <c r="E51" s="451">
        <v>15378546</v>
      </c>
      <c r="F51" s="440" t="s">
        <v>602</v>
      </c>
      <c r="G51" s="925">
        <f>SUM(E45:E51)</f>
        <v>15378546</v>
      </c>
      <c r="H51" s="441" t="s">
        <v>603</v>
      </c>
    </row>
    <row r="52" spans="1:8">
      <c r="A52" s="442" t="s">
        <v>604</v>
      </c>
      <c r="B52" s="443"/>
      <c r="C52" s="443"/>
      <c r="D52" s="443"/>
      <c r="E52" s="443"/>
      <c r="F52" s="440"/>
      <c r="G52" s="927">
        <f>G42+G51</f>
        <v>17500813.559999999</v>
      </c>
      <c r="H52" s="441" t="s">
        <v>605</v>
      </c>
    </row>
    <row r="53" spans="1:8">
      <c r="A53" s="453" t="s">
        <v>606</v>
      </c>
      <c r="B53" s="443"/>
      <c r="C53" s="443"/>
      <c r="D53" s="443"/>
      <c r="E53" s="443"/>
      <c r="F53" s="440"/>
      <c r="G53" s="927">
        <f>G35-G52</f>
        <v>69780711.809999973</v>
      </c>
      <c r="H53" s="441" t="s">
        <v>607</v>
      </c>
    </row>
    <row r="54" spans="1:8">
      <c r="A54" s="442" t="s">
        <v>575</v>
      </c>
      <c r="B54" s="443" t="s">
        <v>608</v>
      </c>
      <c r="C54" s="443"/>
      <c r="D54" s="443"/>
      <c r="E54" s="443"/>
      <c r="F54" s="440"/>
      <c r="G54" s="928">
        <v>3301639</v>
      </c>
      <c r="H54" s="441" t="s">
        <v>609</v>
      </c>
    </row>
    <row r="55" spans="1:8">
      <c r="A55" s="453" t="s">
        <v>610</v>
      </c>
      <c r="B55" s="443"/>
      <c r="C55" s="443"/>
      <c r="D55" s="443"/>
      <c r="E55" s="443"/>
      <c r="F55" s="440"/>
      <c r="G55" s="927">
        <f>G53-G54</f>
        <v>66479072.809999973</v>
      </c>
      <c r="H55" s="441" t="s">
        <v>611</v>
      </c>
    </row>
    <row r="56" spans="1:8" ht="10.5" customHeight="1">
      <c r="A56" s="439"/>
      <c r="B56" s="440"/>
      <c r="C56" s="440"/>
      <c r="D56" s="440"/>
      <c r="E56" s="440"/>
      <c r="F56" s="440"/>
      <c r="G56" s="440"/>
      <c r="H56" s="441"/>
    </row>
    <row r="57" spans="1:8" s="458" customFormat="1" ht="15.75" thickBot="1">
      <c r="A57" s="455" t="s">
        <v>612</v>
      </c>
      <c r="B57" s="456"/>
      <c r="C57" s="456"/>
      <c r="D57" s="456"/>
      <c r="E57" s="456"/>
      <c r="F57" s="456"/>
      <c r="G57" s="456"/>
      <c r="H57" s="457"/>
    </row>
    <row r="58" spans="1:8" ht="6.75" customHeight="1">
      <c r="A58" s="440"/>
      <c r="B58" s="440"/>
      <c r="C58" s="440"/>
      <c r="D58" s="440"/>
      <c r="E58" s="440"/>
      <c r="F58" s="440"/>
      <c r="G58" s="440"/>
      <c r="H58" s="440"/>
    </row>
    <row r="59" spans="1:8" s="458" customFormat="1">
      <c r="A59" s="459" t="s">
        <v>613</v>
      </c>
      <c r="B59" s="460"/>
      <c r="C59" s="460"/>
      <c r="D59" s="460"/>
      <c r="E59" s="460"/>
      <c r="F59" s="460"/>
      <c r="G59" s="461" t="s">
        <v>101</v>
      </c>
      <c r="H59" s="460"/>
    </row>
    <row r="60" spans="1:8" s="458" customFormat="1">
      <c r="A60" s="460"/>
      <c r="B60" s="460"/>
      <c r="C60" s="460"/>
      <c r="D60" s="460"/>
      <c r="E60" s="460"/>
      <c r="F60" s="460"/>
      <c r="G60" s="460"/>
      <c r="H60" s="460"/>
    </row>
    <row r="61" spans="1:8" ht="12.75" customHeight="1">
      <c r="A61" s="1218" t="s">
        <v>614</v>
      </c>
      <c r="B61" s="1218"/>
      <c r="C61" s="1218"/>
      <c r="D61" s="440"/>
      <c r="E61" s="440"/>
      <c r="F61" s="440"/>
      <c r="G61" s="440"/>
      <c r="H61" s="440"/>
    </row>
    <row r="62" spans="1:8">
      <c r="A62" s="440"/>
      <c r="B62" s="440"/>
      <c r="C62" s="440"/>
      <c r="D62" s="440"/>
      <c r="E62" s="440"/>
      <c r="F62" s="440"/>
      <c r="G62" s="440"/>
      <c r="H62" s="440"/>
    </row>
    <row r="63" spans="1:8">
      <c r="A63" s="462"/>
      <c r="B63" s="462"/>
      <c r="C63" s="462"/>
    </row>
  </sheetData>
  <mergeCells count="11">
    <mergeCell ref="A61:C61"/>
    <mergeCell ref="A9:C9"/>
    <mergeCell ref="A1:H1"/>
    <mergeCell ref="A6:C6"/>
    <mergeCell ref="A7:C7"/>
    <mergeCell ref="A2:H2"/>
    <mergeCell ref="A8:C8"/>
    <mergeCell ref="A16:E16"/>
    <mergeCell ref="B12:C12"/>
    <mergeCell ref="B13:C13"/>
    <mergeCell ref="B11:C11"/>
  </mergeCells>
  <phoneticPr fontId="17" type="noConversion"/>
  <hyperlinks>
    <hyperlink ref="G59" location="'CONTENTS'!A1" display="CONTENTS" xr:uid="{5E741C55-24F7-4ACB-80E7-418A6DA7C9C8}"/>
  </hyperlinks>
  <printOptions horizontalCentered="1"/>
  <pageMargins left="0.5" right="0.25" top="1" bottom="1" header="0.3" footer="0.3"/>
  <pageSetup paperSize="14" scale="90" orientation="portrait" r:id="rId1"/>
  <headerFooter alignWithMargins="0">
    <oddFooter>&amp;RPage 3 EX2_IS_PN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theme="9" tint="0.59999389629810485"/>
    <pageSetUpPr fitToPage="1"/>
  </sheetPr>
  <dimension ref="A1:G66"/>
  <sheetViews>
    <sheetView topLeftCell="A20" zoomScaleNormal="100" workbookViewId="0">
      <selection activeCell="E49" sqref="E49"/>
    </sheetView>
  </sheetViews>
  <sheetFormatPr defaultColWidth="8.85546875" defaultRowHeight="12.75"/>
  <cols>
    <col min="1" max="1" width="4.42578125" customWidth="1"/>
    <col min="2" max="2" width="12.42578125" customWidth="1"/>
    <col min="3" max="3" width="17.7109375" customWidth="1"/>
    <col min="4" max="4" width="20.140625" customWidth="1"/>
    <col min="5" max="5" width="16.85546875" customWidth="1"/>
    <col min="6" max="6" width="22.42578125" customWidth="1"/>
    <col min="7" max="7" width="26.140625" customWidth="1"/>
  </cols>
  <sheetData>
    <row r="1" spans="1:7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</row>
    <row r="2" spans="1:7" ht="30.6" customHeight="1" thickBot="1">
      <c r="A2" s="1229" t="s">
        <v>615</v>
      </c>
      <c r="B2" s="1230"/>
      <c r="C2" s="1230"/>
      <c r="D2" s="1230"/>
      <c r="E2" s="1230"/>
      <c r="F2" s="1230"/>
      <c r="G2" s="1231"/>
    </row>
    <row r="3" spans="1:7">
      <c r="A3" s="1232" t="s">
        <v>616</v>
      </c>
      <c r="B3" s="1233"/>
      <c r="C3" s="1234"/>
      <c r="D3" s="526" t="s">
        <v>617</v>
      </c>
      <c r="E3" s="717" t="s">
        <v>618</v>
      </c>
      <c r="F3" s="717" t="s">
        <v>618</v>
      </c>
      <c r="G3" s="1238" t="s">
        <v>619</v>
      </c>
    </row>
    <row r="4" spans="1:7">
      <c r="A4" s="1235"/>
      <c r="B4" s="1236"/>
      <c r="C4" s="1237"/>
      <c r="D4" s="93" t="s">
        <v>620</v>
      </c>
      <c r="E4" s="94" t="s">
        <v>621</v>
      </c>
      <c r="F4" s="94" t="s">
        <v>622</v>
      </c>
      <c r="G4" s="1239"/>
    </row>
    <row r="5" spans="1:7">
      <c r="A5" s="1240" t="s">
        <v>623</v>
      </c>
      <c r="B5" s="1241"/>
      <c r="C5" s="1242"/>
      <c r="D5" s="536" t="s">
        <v>624</v>
      </c>
      <c r="E5" s="718" t="s">
        <v>625</v>
      </c>
      <c r="F5" s="719" t="s">
        <v>626</v>
      </c>
      <c r="G5" s="611" t="s">
        <v>627</v>
      </c>
    </row>
    <row r="6" spans="1:7" ht="23.25" customHeight="1">
      <c r="A6" s="96"/>
      <c r="B6" s="97" t="s">
        <v>628</v>
      </c>
      <c r="C6" s="298"/>
      <c r="D6" s="298"/>
      <c r="E6" s="299"/>
      <c r="F6" s="300"/>
      <c r="G6" s="301"/>
    </row>
    <row r="7" spans="1:7" ht="15" customHeight="1">
      <c r="A7" s="302"/>
      <c r="B7" s="165"/>
      <c r="C7" t="s">
        <v>629</v>
      </c>
      <c r="E7" s="299"/>
      <c r="F7" s="303"/>
      <c r="G7" s="301"/>
    </row>
    <row r="8" spans="1:7" ht="15" customHeight="1">
      <c r="A8" s="302"/>
      <c r="B8" s="165"/>
      <c r="C8" t="s">
        <v>630</v>
      </c>
      <c r="F8" s="299"/>
      <c r="G8" s="301"/>
    </row>
    <row r="9" spans="1:7" ht="15" customHeight="1">
      <c r="A9" s="302"/>
      <c r="B9" s="165"/>
      <c r="C9" t="s">
        <v>631</v>
      </c>
      <c r="F9" s="300"/>
      <c r="G9" s="301"/>
    </row>
    <row r="10" spans="1:7" ht="15" customHeight="1">
      <c r="A10" s="302"/>
      <c r="B10" s="165"/>
      <c r="C10" t="s">
        <v>632</v>
      </c>
      <c r="F10" s="300"/>
      <c r="G10" s="301"/>
    </row>
    <row r="11" spans="1:7" ht="15" customHeight="1">
      <c r="A11" s="302"/>
      <c r="B11" s="165"/>
      <c r="C11" t="s">
        <v>633</v>
      </c>
      <c r="F11" s="300"/>
      <c r="G11" s="301"/>
    </row>
    <row r="12" spans="1:7" ht="15" customHeight="1">
      <c r="A12" s="302"/>
      <c r="B12" s="165"/>
      <c r="C12" t="s">
        <v>634</v>
      </c>
      <c r="E12" s="299"/>
      <c r="F12" s="300"/>
      <c r="G12" s="301"/>
    </row>
    <row r="13" spans="1:7" ht="15" customHeight="1">
      <c r="A13" s="302"/>
      <c r="B13" s="165"/>
      <c r="C13" t="s">
        <v>635</v>
      </c>
      <c r="E13" s="299"/>
      <c r="F13" s="300"/>
      <c r="G13" s="301"/>
    </row>
    <row r="14" spans="1:7" ht="15" customHeight="1">
      <c r="A14" s="302"/>
      <c r="B14" s="165"/>
      <c r="C14" t="s">
        <v>636</v>
      </c>
      <c r="E14" s="299"/>
      <c r="F14" s="299"/>
      <c r="G14" s="301"/>
    </row>
    <row r="15" spans="1:7" ht="15" customHeight="1">
      <c r="A15" s="302"/>
      <c r="B15" s="165"/>
      <c r="C15" t="s">
        <v>637</v>
      </c>
      <c r="E15" s="299"/>
      <c r="F15" s="300"/>
      <c r="G15" s="301"/>
    </row>
    <row r="16" spans="1:7" ht="15" customHeight="1">
      <c r="A16" s="302"/>
      <c r="B16" s="165"/>
      <c r="C16" t="s">
        <v>638</v>
      </c>
      <c r="E16" s="299"/>
      <c r="F16" s="300"/>
      <c r="G16" s="301"/>
    </row>
    <row r="17" spans="1:7" ht="15" customHeight="1">
      <c r="A17" s="302"/>
      <c r="B17" s="165"/>
      <c r="C17" t="s">
        <v>639</v>
      </c>
      <c r="E17" s="299"/>
      <c r="F17" s="300"/>
      <c r="G17" s="301"/>
    </row>
    <row r="18" spans="1:7" ht="15" customHeight="1">
      <c r="A18" s="302"/>
      <c r="B18" s="165"/>
      <c r="C18" t="s">
        <v>640</v>
      </c>
      <c r="E18" s="299"/>
      <c r="F18" s="300"/>
      <c r="G18" s="301"/>
    </row>
    <row r="19" spans="1:7" ht="15" customHeight="1">
      <c r="A19" s="302"/>
      <c r="B19" s="165"/>
      <c r="D19" s="720">
        <f>SUM(D7:D18)</f>
        <v>0</v>
      </c>
      <c r="E19" s="721">
        <f>SUM(E7:E18)</f>
        <v>0</v>
      </c>
      <c r="F19" s="720">
        <f>SUM(F7:F18)</f>
        <v>0</v>
      </c>
      <c r="G19" s="301"/>
    </row>
    <row r="20" spans="1:7" ht="15" customHeight="1">
      <c r="A20" s="302"/>
      <c r="B20" s="165"/>
      <c r="E20" s="299"/>
      <c r="F20" s="299"/>
      <c r="G20" s="301"/>
    </row>
    <row r="21" spans="1:7" ht="15" customHeight="1">
      <c r="A21" s="302"/>
      <c r="B21" s="1" t="s">
        <v>641</v>
      </c>
      <c r="E21" s="299"/>
      <c r="F21" s="300"/>
      <c r="G21" s="301"/>
    </row>
    <row r="22" spans="1:7" ht="15" customHeight="1">
      <c r="A22" s="302"/>
      <c r="B22" s="165"/>
      <c r="C22" t="s">
        <v>629</v>
      </c>
      <c r="D22" s="908">
        <v>0</v>
      </c>
      <c r="E22" s="299">
        <v>0</v>
      </c>
      <c r="F22" s="969">
        <v>0</v>
      </c>
      <c r="G22" s="301"/>
    </row>
    <row r="23" spans="1:7" ht="15" customHeight="1">
      <c r="A23" s="302"/>
      <c r="B23" s="165"/>
      <c r="C23" t="s">
        <v>630</v>
      </c>
      <c r="D23" s="908">
        <v>17086</v>
      </c>
      <c r="E23" s="965">
        <v>17086</v>
      </c>
      <c r="F23" s="969">
        <v>0</v>
      </c>
      <c r="G23" s="301"/>
    </row>
    <row r="24" spans="1:7" ht="15" customHeight="1">
      <c r="A24" s="302"/>
      <c r="B24" s="165"/>
      <c r="C24" t="s">
        <v>631</v>
      </c>
      <c r="D24" s="908">
        <v>0</v>
      </c>
      <c r="E24" s="965">
        <v>0</v>
      </c>
      <c r="F24" s="969">
        <v>17086</v>
      </c>
      <c r="G24" s="301"/>
    </row>
    <row r="25" spans="1:7" ht="15" customHeight="1">
      <c r="A25" s="302"/>
      <c r="B25" s="165"/>
      <c r="C25" t="s">
        <v>632</v>
      </c>
      <c r="D25" s="908">
        <v>0</v>
      </c>
      <c r="E25" s="965">
        <v>0</v>
      </c>
      <c r="F25" s="969">
        <v>0</v>
      </c>
      <c r="G25" s="301"/>
    </row>
    <row r="26" spans="1:7" ht="15" customHeight="1">
      <c r="A26" s="302"/>
      <c r="B26" s="165"/>
      <c r="C26" t="s">
        <v>633</v>
      </c>
      <c r="D26" s="908">
        <v>0</v>
      </c>
      <c r="E26" s="965">
        <v>0</v>
      </c>
      <c r="F26" s="969">
        <v>0</v>
      </c>
      <c r="G26" s="301"/>
    </row>
    <row r="27" spans="1:7" ht="15" customHeight="1">
      <c r="A27" s="302"/>
      <c r="B27" s="165"/>
      <c r="C27" t="s">
        <v>634</v>
      </c>
      <c r="D27" s="908">
        <v>15079</v>
      </c>
      <c r="E27" s="965">
        <v>15079</v>
      </c>
      <c r="F27" s="969">
        <v>0</v>
      </c>
      <c r="G27" s="301"/>
    </row>
    <row r="28" spans="1:7" ht="15" customHeight="1">
      <c r="A28" s="302"/>
      <c r="B28" s="165"/>
      <c r="C28" t="s">
        <v>635</v>
      </c>
      <c r="D28" s="908">
        <v>0</v>
      </c>
      <c r="E28" s="965">
        <v>0</v>
      </c>
      <c r="F28" s="969">
        <v>15079</v>
      </c>
      <c r="G28" s="301"/>
    </row>
    <row r="29" spans="1:7" ht="15" customHeight="1">
      <c r="A29" s="302"/>
      <c r="B29" s="165"/>
      <c r="C29" t="s">
        <v>636</v>
      </c>
      <c r="D29" s="908">
        <v>0</v>
      </c>
      <c r="E29" s="965">
        <v>0</v>
      </c>
      <c r="F29" s="969">
        <v>0</v>
      </c>
      <c r="G29" s="301"/>
    </row>
    <row r="30" spans="1:7" ht="15" customHeight="1">
      <c r="A30" s="302"/>
      <c r="B30" s="165"/>
      <c r="C30" t="s">
        <v>637</v>
      </c>
      <c r="D30" s="908">
        <v>0</v>
      </c>
      <c r="E30" s="965">
        <v>0</v>
      </c>
      <c r="F30" s="969">
        <v>0</v>
      </c>
      <c r="G30" s="301"/>
    </row>
    <row r="31" spans="1:7" ht="15" customHeight="1">
      <c r="A31" s="302"/>
      <c r="B31" s="165"/>
      <c r="C31" t="s">
        <v>638</v>
      </c>
      <c r="D31" s="908">
        <v>0</v>
      </c>
      <c r="E31" s="965">
        <v>0</v>
      </c>
      <c r="F31" s="969">
        <v>0</v>
      </c>
      <c r="G31" s="301"/>
    </row>
    <row r="32" spans="1:7" ht="15" customHeight="1">
      <c r="A32" s="302"/>
      <c r="B32" s="165"/>
      <c r="C32" t="s">
        <v>639</v>
      </c>
      <c r="D32" s="908">
        <v>0</v>
      </c>
      <c r="E32" s="965">
        <v>0</v>
      </c>
      <c r="F32" s="969">
        <v>0</v>
      </c>
      <c r="G32" s="301"/>
    </row>
    <row r="33" spans="1:7" ht="15" customHeight="1">
      <c r="A33" s="302"/>
      <c r="B33" s="165"/>
      <c r="C33" t="s">
        <v>640</v>
      </c>
      <c r="D33" s="908">
        <v>0</v>
      </c>
      <c r="E33" s="965">
        <v>0</v>
      </c>
      <c r="F33" s="969">
        <v>0</v>
      </c>
      <c r="G33" s="301"/>
    </row>
    <row r="34" spans="1:7" ht="15" customHeight="1">
      <c r="A34" s="302"/>
      <c r="B34" s="165"/>
      <c r="C34" s="298"/>
      <c r="D34" s="963">
        <f>SUM(D22:D33)</f>
        <v>32165</v>
      </c>
      <c r="E34" s="963">
        <f>SUM(E22:E33)</f>
        <v>32165</v>
      </c>
      <c r="F34" s="963">
        <f>SUM(F22:F33)</f>
        <v>32165</v>
      </c>
      <c r="G34" s="301"/>
    </row>
    <row r="35" spans="1:7" ht="15" customHeight="1">
      <c r="A35" s="302"/>
      <c r="B35" s="165"/>
      <c r="C35" s="298"/>
      <c r="E35" s="965"/>
      <c r="F35" s="965"/>
      <c r="G35" s="301"/>
    </row>
    <row r="36" spans="1:7" ht="15" customHeight="1">
      <c r="A36" s="302"/>
      <c r="B36" s="1" t="s">
        <v>642</v>
      </c>
      <c r="C36" s="298"/>
      <c r="D36" s="298"/>
      <c r="E36" s="965"/>
      <c r="F36" s="969"/>
      <c r="G36" s="301"/>
    </row>
    <row r="37" spans="1:7" ht="15" customHeight="1">
      <c r="A37" s="85"/>
      <c r="C37" t="s">
        <v>629</v>
      </c>
      <c r="D37" s="908">
        <v>3965300</v>
      </c>
      <c r="E37" s="946">
        <v>17962</v>
      </c>
      <c r="F37" s="946">
        <v>2150219</v>
      </c>
      <c r="G37" s="77"/>
    </row>
    <row r="38" spans="1:7" ht="15" customHeight="1">
      <c r="A38" s="85"/>
      <c r="C38" t="s">
        <v>630</v>
      </c>
      <c r="D38" s="908">
        <v>3660193</v>
      </c>
      <c r="E38" s="946">
        <v>29199</v>
      </c>
      <c r="F38" s="946">
        <v>6436914</v>
      </c>
      <c r="G38" s="77"/>
    </row>
    <row r="39" spans="1:7" ht="15" customHeight="1">
      <c r="A39" s="85"/>
      <c r="C39" t="s">
        <v>631</v>
      </c>
      <c r="D39" s="908">
        <v>2017151</v>
      </c>
      <c r="E39" s="946">
        <v>24634</v>
      </c>
      <c r="F39" s="946">
        <v>5585515</v>
      </c>
      <c r="G39" s="77"/>
    </row>
    <row r="40" spans="1:7" ht="15" customHeight="1">
      <c r="A40" s="85"/>
      <c r="C40" t="s">
        <v>632</v>
      </c>
      <c r="D40" s="908">
        <v>24966963</v>
      </c>
      <c r="E40" s="946">
        <v>21228</v>
      </c>
      <c r="F40" s="946">
        <v>18861422</v>
      </c>
      <c r="G40" s="77"/>
    </row>
    <row r="41" spans="1:7" ht="15" customHeight="1">
      <c r="A41" s="85"/>
      <c r="C41" t="s">
        <v>633</v>
      </c>
      <c r="D41" s="908">
        <v>3619786</v>
      </c>
      <c r="E41" s="946">
        <v>12123</v>
      </c>
      <c r="F41" s="946">
        <v>1955001</v>
      </c>
      <c r="G41" s="77"/>
    </row>
    <row r="42" spans="1:7" ht="15" customHeight="1">
      <c r="A42" s="85"/>
      <c r="C42" t="s">
        <v>634</v>
      </c>
      <c r="D42" s="908">
        <v>59635</v>
      </c>
      <c r="E42" s="946">
        <v>14305</v>
      </c>
      <c r="F42" s="946">
        <v>3625792</v>
      </c>
      <c r="G42" s="77"/>
    </row>
    <row r="43" spans="1:7" ht="15" customHeight="1">
      <c r="A43" s="85"/>
      <c r="C43" t="s">
        <v>635</v>
      </c>
      <c r="D43" s="908">
        <v>4957540</v>
      </c>
      <c r="E43" s="946">
        <v>97350</v>
      </c>
      <c r="F43" s="946">
        <v>4876435</v>
      </c>
      <c r="G43" s="77"/>
    </row>
    <row r="44" spans="1:7" ht="15" customHeight="1">
      <c r="A44" s="85"/>
      <c r="C44" t="s">
        <v>636</v>
      </c>
      <c r="D44" s="908">
        <v>344904</v>
      </c>
      <c r="E44" s="946">
        <v>9433</v>
      </c>
      <c r="F44" s="946">
        <v>386951</v>
      </c>
      <c r="G44" s="77"/>
    </row>
    <row r="45" spans="1:7" ht="15" customHeight="1">
      <c r="A45" s="85"/>
      <c r="C45" t="s">
        <v>637</v>
      </c>
      <c r="D45" s="908">
        <v>8471183</v>
      </c>
      <c r="E45" s="946">
        <v>12286</v>
      </c>
      <c r="F45" s="946">
        <v>7689194</v>
      </c>
      <c r="G45" s="77"/>
    </row>
    <row r="46" spans="1:7" ht="15" customHeight="1">
      <c r="A46" s="85"/>
      <c r="C46" t="s">
        <v>638</v>
      </c>
      <c r="D46" s="908">
        <v>3079057</v>
      </c>
      <c r="E46" s="946">
        <v>29742</v>
      </c>
      <c r="F46" s="946">
        <v>2658125</v>
      </c>
      <c r="G46" s="77"/>
    </row>
    <row r="47" spans="1:7" ht="15" customHeight="1">
      <c r="A47" s="85"/>
      <c r="C47" t="s">
        <v>639</v>
      </c>
      <c r="D47" s="908">
        <v>19045303</v>
      </c>
      <c r="E47" s="946">
        <v>12123</v>
      </c>
      <c r="F47" s="946">
        <v>4081501</v>
      </c>
      <c r="G47" s="77"/>
    </row>
    <row r="48" spans="1:7" ht="15" customHeight="1">
      <c r="A48" s="85"/>
      <c r="C48" t="s">
        <v>640</v>
      </c>
      <c r="D48" s="908">
        <v>4883631</v>
      </c>
      <c r="E48" s="946">
        <v>6698</v>
      </c>
      <c r="F48" s="946">
        <v>22008366</v>
      </c>
      <c r="G48" s="77"/>
    </row>
    <row r="49" spans="1:7" ht="15" customHeight="1">
      <c r="A49" s="85"/>
      <c r="D49" s="963">
        <f>SUM(D37:D48)</f>
        <v>79070646</v>
      </c>
      <c r="E49" s="963">
        <f>SUM(E37:E48)</f>
        <v>287083</v>
      </c>
      <c r="F49" s="963">
        <f>SUM(F37:F48)</f>
        <v>80315435</v>
      </c>
      <c r="G49" s="77"/>
    </row>
    <row r="50" spans="1:7">
      <c r="A50" s="1227" t="s">
        <v>643</v>
      </c>
      <c r="B50" s="1186"/>
      <c r="C50" s="1186"/>
      <c r="D50" s="964">
        <f>D19+D34+D49</f>
        <v>79102811</v>
      </c>
      <c r="E50" s="964">
        <f>E19+E34+E49</f>
        <v>319248</v>
      </c>
      <c r="F50" s="964">
        <f>F19+F34+F49</f>
        <v>80347600</v>
      </c>
      <c r="G50" s="77"/>
    </row>
    <row r="51" spans="1:7">
      <c r="A51" s="85"/>
      <c r="F51" s="908"/>
      <c r="G51" s="77"/>
    </row>
    <row r="52" spans="1:7">
      <c r="A52" s="85"/>
      <c r="B52" s="1" t="s">
        <v>644</v>
      </c>
      <c r="G52" s="77"/>
    </row>
    <row r="53" spans="1:7" ht="13.5" thickBot="1">
      <c r="A53" s="85"/>
      <c r="B53" s="1"/>
      <c r="D53" s="200" t="s">
        <v>645</v>
      </c>
      <c r="E53" s="200" t="s">
        <v>646</v>
      </c>
      <c r="F53" s="200" t="s">
        <v>647</v>
      </c>
      <c r="G53" s="77"/>
    </row>
    <row r="54" spans="1:7">
      <c r="A54" s="85"/>
      <c r="B54" t="s">
        <v>648</v>
      </c>
      <c r="D54" s="99">
        <f>E19</f>
        <v>0</v>
      </c>
      <c r="E54" s="966">
        <f>E34</f>
        <v>32165</v>
      </c>
      <c r="F54" s="966">
        <f>E49</f>
        <v>287083</v>
      </c>
      <c r="G54" s="77"/>
    </row>
    <row r="55" spans="1:7">
      <c r="A55" s="85"/>
      <c r="B55" t="s">
        <v>649</v>
      </c>
      <c r="D55" s="100">
        <f>F19</f>
        <v>0</v>
      </c>
      <c r="E55" s="967">
        <f>F34</f>
        <v>32165</v>
      </c>
      <c r="F55" s="967">
        <f>F49</f>
        <v>80315435</v>
      </c>
      <c r="G55" s="77"/>
    </row>
    <row r="56" spans="1:7" ht="13.5" thickBot="1">
      <c r="A56" s="85"/>
      <c r="B56" s="1" t="s">
        <v>650</v>
      </c>
      <c r="D56" s="101">
        <f>D54-D55</f>
        <v>0</v>
      </c>
      <c r="E56" s="968">
        <f>E54-E55</f>
        <v>0</v>
      </c>
      <c r="F56" s="968">
        <f>F54-F55</f>
        <v>-80028352</v>
      </c>
      <c r="G56" s="77"/>
    </row>
    <row r="57" spans="1:7" ht="14.25" thickTop="1" thickBot="1">
      <c r="A57" s="90"/>
      <c r="B57" s="91"/>
      <c r="C57" s="91"/>
      <c r="D57" s="91"/>
      <c r="E57" s="91"/>
      <c r="F57" s="91"/>
      <c r="G57" s="80"/>
    </row>
    <row r="58" spans="1:7" ht="5.25" customHeight="1"/>
    <row r="59" spans="1:7">
      <c r="A59" t="s">
        <v>651</v>
      </c>
      <c r="B59" s="1225" t="s">
        <v>652</v>
      </c>
      <c r="C59" s="1225"/>
      <c r="D59" s="1225"/>
      <c r="E59" s="1225"/>
      <c r="F59" s="1225"/>
      <c r="G59" s="1225"/>
    </row>
    <row r="60" spans="1:7">
      <c r="A60" t="s">
        <v>653</v>
      </c>
      <c r="B60" s="1225" t="s">
        <v>654</v>
      </c>
      <c r="C60" s="1225"/>
      <c r="D60" s="1225"/>
      <c r="E60" s="1225"/>
      <c r="F60" s="1225"/>
      <c r="G60" s="1225"/>
    </row>
    <row r="61" spans="1:7" ht="26.25" customHeight="1">
      <c r="A61" t="s">
        <v>655</v>
      </c>
      <c r="B61" s="1226" t="s">
        <v>656</v>
      </c>
      <c r="C61" s="1226"/>
      <c r="D61" s="1226"/>
      <c r="E61" s="1226"/>
      <c r="F61" s="1226"/>
      <c r="G61" s="1226"/>
    </row>
    <row r="63" spans="1:7">
      <c r="G63" s="82" t="s">
        <v>101</v>
      </c>
    </row>
    <row r="64" spans="1:7">
      <c r="A64" s="258"/>
      <c r="B64" s="380" t="s">
        <v>509</v>
      </c>
    </row>
    <row r="65" spans="1:2">
      <c r="A65" s="71">
        <v>1</v>
      </c>
      <c r="B65" s="71" t="str">
        <f>'Exh1-BS'!C54</f>
        <v>A "Not Applicable," “N/A,” "NONE," or "NlL" phrase should be indicated in the schedules or sheets that do not apply or are not suitable to the Company. </v>
      </c>
    </row>
    <row r="66" spans="1:2">
      <c r="A66" s="71">
        <v>2</v>
      </c>
      <c r="B66" s="71" t="str">
        <f>'Exh1-BS'!C55</f>
        <v>Any schedule not in accordance with the prescribed format, wrong data entry, missing details, information, and incomplete information/s shall be subject to penalties as specified under CL 2014-15.</v>
      </c>
    </row>
  </sheetData>
  <mergeCells count="9">
    <mergeCell ref="B59:G59"/>
    <mergeCell ref="B60:G60"/>
    <mergeCell ref="B61:G61"/>
    <mergeCell ref="A50:C50"/>
    <mergeCell ref="A1:G1"/>
    <mergeCell ref="A2:G2"/>
    <mergeCell ref="A3:C4"/>
    <mergeCell ref="G3:G4"/>
    <mergeCell ref="A5:C5"/>
  </mergeCells>
  <hyperlinks>
    <hyperlink ref="G63" location="'CONTENTS'!A1" display="CONTENTS!A1" xr:uid="{74213492-00A6-4F91-A0A4-A6C52304A263}"/>
  </hyperlinks>
  <printOptions horizontalCentered="1" gridLines="1"/>
  <pageMargins left="0.51181102362204722" right="0.23622047244094491" top="0.98425196850393704" bottom="0.98425196850393704" header="0.31496062992125984" footer="0.31496062992125984"/>
  <pageSetup paperSize="14" scale="80" orientation="portrait" r:id="rId1"/>
  <headerFooter>
    <oddFooter>&amp;RPage 5 EX3_TF coll and dep_PN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1"/>
  </sheetPr>
  <dimension ref="A1:K60"/>
  <sheetViews>
    <sheetView topLeftCell="A17" zoomScaleNormal="100" workbookViewId="0">
      <selection activeCell="O30" sqref="O30"/>
    </sheetView>
  </sheetViews>
  <sheetFormatPr defaultColWidth="8.85546875" defaultRowHeight="12.75"/>
  <cols>
    <col min="1" max="1" width="2" customWidth="1"/>
    <col min="2" max="2" width="3.140625" customWidth="1"/>
    <col min="3" max="3" width="12.7109375" customWidth="1"/>
    <col min="4" max="4" width="18.85546875" customWidth="1"/>
    <col min="5" max="5" width="16.85546875" customWidth="1"/>
    <col min="6" max="6" width="17.7109375" customWidth="1"/>
    <col min="7" max="7" width="18.28515625" customWidth="1"/>
    <col min="8" max="8" width="15.140625" customWidth="1"/>
    <col min="9" max="9" width="13.7109375" customWidth="1"/>
    <col min="10" max="10" width="11.85546875" customWidth="1"/>
    <col min="11" max="11" width="23.42578125" customWidth="1"/>
  </cols>
  <sheetData>
    <row r="1" spans="1:11">
      <c r="A1" s="1228" t="str">
        <f>'Exh1-BS'!A1:G1</f>
        <v xml:space="preserve">ANNUAL STATEMENT for the Year Ended December 31, 2024 of 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</row>
    <row r="2" spans="1:11" ht="30" customHeight="1">
      <c r="A2" s="1245" t="s">
        <v>657</v>
      </c>
      <c r="B2" s="1230"/>
      <c r="C2" s="1230"/>
      <c r="D2" s="1230"/>
      <c r="E2" s="1230"/>
      <c r="F2" s="1230"/>
      <c r="G2" s="1230"/>
      <c r="H2" s="1230"/>
      <c r="I2" s="1230"/>
      <c r="J2" s="1230"/>
      <c r="K2" s="1231"/>
    </row>
    <row r="3" spans="1:11" s="2" customFormat="1" ht="15" customHeight="1">
      <c r="A3" s="1232" t="s">
        <v>616</v>
      </c>
      <c r="B3" s="1233"/>
      <c r="C3" s="1234"/>
      <c r="D3" s="1250" t="s">
        <v>658</v>
      </c>
      <c r="E3" s="1234"/>
      <c r="F3" s="717" t="s">
        <v>659</v>
      </c>
      <c r="G3" s="1246" t="s">
        <v>660</v>
      </c>
      <c r="H3" s="1247"/>
      <c r="I3" s="1247"/>
      <c r="J3" s="1248"/>
      <c r="K3" s="1238" t="s">
        <v>661</v>
      </c>
    </row>
    <row r="4" spans="1:11" s="2" customFormat="1" ht="17.25" customHeight="1">
      <c r="A4" s="1235"/>
      <c r="B4" s="1236"/>
      <c r="C4" s="1237"/>
      <c r="D4" s="93" t="s">
        <v>662</v>
      </c>
      <c r="E4" s="93" t="s">
        <v>663</v>
      </c>
      <c r="F4" s="94" t="s">
        <v>664</v>
      </c>
      <c r="G4" s="95" t="s">
        <v>665</v>
      </c>
      <c r="H4" s="722" t="s">
        <v>666</v>
      </c>
      <c r="I4" s="723" t="s">
        <v>667</v>
      </c>
      <c r="J4" s="724" t="s">
        <v>668</v>
      </c>
      <c r="K4" s="1249"/>
    </row>
    <row r="5" spans="1:11" s="3" customFormat="1" ht="14.25" customHeight="1">
      <c r="A5" s="1240" t="s">
        <v>623</v>
      </c>
      <c r="B5" s="1241"/>
      <c r="C5" s="1242"/>
      <c r="D5" s="536" t="s">
        <v>624</v>
      </c>
      <c r="E5" s="718" t="s">
        <v>625</v>
      </c>
      <c r="F5" s="719" t="s">
        <v>626</v>
      </c>
      <c r="G5" s="611" t="s">
        <v>627</v>
      </c>
      <c r="H5" s="718" t="s">
        <v>669</v>
      </c>
      <c r="I5" s="718" t="s">
        <v>670</v>
      </c>
      <c r="J5" s="718" t="s">
        <v>671</v>
      </c>
      <c r="K5" s="718" t="s">
        <v>672</v>
      </c>
    </row>
    <row r="6" spans="1:11" s="3" customFormat="1" ht="15" customHeight="1">
      <c r="A6" s="277"/>
      <c r="B6" s="97" t="s">
        <v>628</v>
      </c>
      <c r="C6" s="97"/>
      <c r="D6" s="97"/>
      <c r="E6" s="97"/>
      <c r="F6" s="299"/>
      <c r="G6" s="300"/>
      <c r="H6" s="304"/>
      <c r="I6" s="304"/>
      <c r="J6" s="304"/>
      <c r="K6" s="305"/>
    </row>
    <row r="7" spans="1:11" ht="15" customHeight="1">
      <c r="A7" s="85"/>
      <c r="C7" t="s">
        <v>629</v>
      </c>
      <c r="F7" s="21"/>
      <c r="G7" s="21"/>
      <c r="H7" s="21"/>
      <c r="I7" s="21"/>
      <c r="J7" s="21"/>
      <c r="K7" s="77"/>
    </row>
    <row r="8" spans="1:11" ht="15" customHeight="1">
      <c r="A8" s="85"/>
      <c r="C8" t="s">
        <v>630</v>
      </c>
      <c r="F8" s="21"/>
      <c r="G8" s="21"/>
      <c r="H8" s="21"/>
      <c r="I8" s="21"/>
      <c r="J8" s="21"/>
      <c r="K8" s="77"/>
    </row>
    <row r="9" spans="1:11" ht="15" customHeight="1">
      <c r="A9" s="85"/>
      <c r="C9" t="s">
        <v>631</v>
      </c>
      <c r="F9" s="21"/>
      <c r="G9" s="21"/>
      <c r="H9" s="21"/>
      <c r="I9" s="21"/>
      <c r="J9" s="21"/>
      <c r="K9" s="77"/>
    </row>
    <row r="10" spans="1:11" ht="15" customHeight="1">
      <c r="A10" s="85"/>
      <c r="C10" t="s">
        <v>632</v>
      </c>
      <c r="F10" s="21"/>
      <c r="G10" s="21"/>
      <c r="H10" s="21"/>
      <c r="I10" s="21"/>
      <c r="J10" s="21"/>
      <c r="K10" s="77"/>
    </row>
    <row r="11" spans="1:11" ht="15" customHeight="1">
      <c r="A11" s="85"/>
      <c r="C11" t="s">
        <v>633</v>
      </c>
      <c r="F11" s="21"/>
      <c r="G11" s="21"/>
      <c r="H11" s="21"/>
      <c r="I11" s="21"/>
      <c r="J11" s="21"/>
      <c r="K11" s="77"/>
    </row>
    <row r="12" spans="1:11" ht="15" customHeight="1">
      <c r="A12" s="85"/>
      <c r="C12" t="s">
        <v>634</v>
      </c>
      <c r="F12" s="21"/>
      <c r="G12" s="21"/>
      <c r="H12" s="21"/>
      <c r="I12" s="21"/>
      <c r="J12" s="21"/>
      <c r="K12" s="77"/>
    </row>
    <row r="13" spans="1:11" ht="15" customHeight="1">
      <c r="A13" s="85"/>
      <c r="C13" t="s">
        <v>635</v>
      </c>
      <c r="F13" s="21"/>
      <c r="G13" s="21"/>
      <c r="H13" s="21"/>
      <c r="I13" s="21"/>
      <c r="J13" s="21"/>
      <c r="K13" s="77"/>
    </row>
    <row r="14" spans="1:11" ht="15" customHeight="1">
      <c r="A14" s="85"/>
      <c r="C14" t="s">
        <v>636</v>
      </c>
      <c r="F14" s="21"/>
      <c r="G14" s="21"/>
      <c r="H14" s="21"/>
      <c r="I14" s="21"/>
      <c r="J14" s="21"/>
      <c r="K14" s="77"/>
    </row>
    <row r="15" spans="1:11" ht="15" customHeight="1">
      <c r="A15" s="85"/>
      <c r="C15" t="s">
        <v>637</v>
      </c>
      <c r="F15" s="21"/>
      <c r="G15" s="21"/>
      <c r="H15" s="21"/>
      <c r="I15" s="21"/>
      <c r="J15" s="21"/>
      <c r="K15" s="77"/>
    </row>
    <row r="16" spans="1:11" ht="15" customHeight="1">
      <c r="A16" s="85"/>
      <c r="C16" t="s">
        <v>638</v>
      </c>
      <c r="F16" s="21"/>
      <c r="G16" s="21"/>
      <c r="H16" s="21"/>
      <c r="I16" s="21"/>
      <c r="J16" s="21"/>
      <c r="K16" s="77"/>
    </row>
    <row r="17" spans="1:11" ht="15" customHeight="1">
      <c r="A17" s="85"/>
      <c r="C17" t="s">
        <v>639</v>
      </c>
      <c r="F17" s="21"/>
      <c r="G17" s="21"/>
      <c r="H17" s="21"/>
      <c r="I17" s="21"/>
      <c r="J17" s="21"/>
      <c r="K17" s="77"/>
    </row>
    <row r="18" spans="1:11" ht="15" customHeight="1">
      <c r="A18" s="85"/>
      <c r="C18" t="s">
        <v>640</v>
      </c>
      <c r="F18" s="21"/>
      <c r="G18" s="21"/>
      <c r="H18" s="21"/>
      <c r="I18" s="21"/>
      <c r="J18" s="21"/>
      <c r="K18" s="77"/>
    </row>
    <row r="19" spans="1:11" ht="6" customHeight="1">
      <c r="A19" s="85"/>
      <c r="F19" s="21"/>
      <c r="G19" s="21"/>
      <c r="H19" s="21"/>
      <c r="I19" s="21"/>
      <c r="J19" s="21"/>
      <c r="K19" s="77"/>
    </row>
    <row r="20" spans="1:11" ht="16.5" customHeight="1">
      <c r="A20" s="85"/>
      <c r="D20" s="725">
        <f t="shared" ref="D20:J20" si="0">SUM(D7:D18)</f>
        <v>0</v>
      </c>
      <c r="E20" s="725">
        <f t="shared" si="0"/>
        <v>0</v>
      </c>
      <c r="F20" s="725">
        <f t="shared" si="0"/>
        <v>0</v>
      </c>
      <c r="G20" s="725">
        <f t="shared" si="0"/>
        <v>0</v>
      </c>
      <c r="H20" s="725">
        <f t="shared" si="0"/>
        <v>0</v>
      </c>
      <c r="I20" s="725">
        <f t="shared" si="0"/>
        <v>0</v>
      </c>
      <c r="J20" s="725">
        <f t="shared" si="0"/>
        <v>0</v>
      </c>
      <c r="K20" s="77"/>
    </row>
    <row r="21" spans="1:11" ht="6" customHeight="1">
      <c r="A21" s="85"/>
      <c r="F21" s="21"/>
      <c r="G21" s="21"/>
      <c r="H21" s="21"/>
      <c r="I21" s="21"/>
      <c r="J21" s="21"/>
      <c r="K21" s="77"/>
    </row>
    <row r="22" spans="1:11" ht="15" customHeight="1">
      <c r="A22" s="85"/>
      <c r="B22" s="1" t="s">
        <v>641</v>
      </c>
      <c r="C22" s="1"/>
      <c r="D22" s="1"/>
      <c r="E22" s="1"/>
      <c r="F22" s="21"/>
      <c r="G22" s="21"/>
      <c r="H22" s="21"/>
      <c r="I22" s="21"/>
      <c r="J22" s="21"/>
      <c r="K22" s="77"/>
    </row>
    <row r="23" spans="1:11" ht="15" customHeight="1">
      <c r="A23" s="85"/>
      <c r="C23" t="s">
        <v>629</v>
      </c>
      <c r="D23" s="950">
        <v>11470529</v>
      </c>
      <c r="F23" s="946">
        <v>11470529</v>
      </c>
      <c r="G23" s="946">
        <v>11470529</v>
      </c>
      <c r="H23" s="946">
        <v>323470</v>
      </c>
      <c r="I23" s="946">
        <v>1356984</v>
      </c>
      <c r="J23" s="21"/>
      <c r="K23" s="77"/>
    </row>
    <row r="24" spans="1:11" ht="15" customHeight="1">
      <c r="A24" s="85"/>
      <c r="C24" t="s">
        <v>630</v>
      </c>
      <c r="D24" s="950">
        <v>19675912</v>
      </c>
      <c r="F24" s="946">
        <v>19675912</v>
      </c>
      <c r="G24" s="946">
        <v>19675912</v>
      </c>
      <c r="H24" s="946">
        <v>299268</v>
      </c>
      <c r="I24" s="946">
        <v>1428929</v>
      </c>
      <c r="J24" s="21"/>
      <c r="K24" s="77"/>
    </row>
    <row r="25" spans="1:11" ht="15" customHeight="1">
      <c r="A25" s="85"/>
      <c r="C25" t="s">
        <v>631</v>
      </c>
      <c r="D25" s="950">
        <v>35933524</v>
      </c>
      <c r="F25" s="946">
        <v>35933524</v>
      </c>
      <c r="G25" s="946">
        <v>35933524</v>
      </c>
      <c r="H25" s="946">
        <v>313985</v>
      </c>
      <c r="I25" s="946">
        <v>1095703</v>
      </c>
      <c r="J25" s="21"/>
      <c r="K25" s="77"/>
    </row>
    <row r="26" spans="1:11" ht="15" customHeight="1">
      <c r="A26" s="85"/>
      <c r="C26" t="s">
        <v>632</v>
      </c>
      <c r="D26" s="950">
        <v>15917494</v>
      </c>
      <c r="F26" s="946">
        <v>15917494</v>
      </c>
      <c r="G26" s="946">
        <v>15917494</v>
      </c>
      <c r="H26" s="946">
        <v>294397</v>
      </c>
      <c r="I26" s="946">
        <v>1150676</v>
      </c>
      <c r="J26" s="21"/>
      <c r="K26" s="77"/>
    </row>
    <row r="27" spans="1:11" ht="15" customHeight="1">
      <c r="A27" s="85"/>
      <c r="C27" t="s">
        <v>633</v>
      </c>
      <c r="D27" s="950">
        <v>15106700</v>
      </c>
      <c r="F27" s="946">
        <v>15106700</v>
      </c>
      <c r="G27" s="946">
        <v>15106700</v>
      </c>
      <c r="H27" s="946">
        <v>297945</v>
      </c>
      <c r="I27" s="946">
        <v>1284919</v>
      </c>
      <c r="J27" s="21"/>
      <c r="K27" s="77"/>
    </row>
    <row r="28" spans="1:11" ht="15" customHeight="1">
      <c r="A28" s="85"/>
      <c r="C28" t="s">
        <v>634</v>
      </c>
      <c r="D28" s="950">
        <v>22259045</v>
      </c>
      <c r="F28" s="946">
        <v>22259045</v>
      </c>
      <c r="G28" s="946">
        <v>22259045</v>
      </c>
      <c r="H28" s="946">
        <v>286155</v>
      </c>
      <c r="I28" s="946">
        <v>982625</v>
      </c>
      <c r="J28" s="21"/>
      <c r="K28" s="77"/>
    </row>
    <row r="29" spans="1:11" ht="15" customHeight="1">
      <c r="A29" s="85"/>
      <c r="C29" t="s">
        <v>635</v>
      </c>
      <c r="D29" s="950">
        <v>42646715</v>
      </c>
      <c r="F29" s="946">
        <v>42646715</v>
      </c>
      <c r="G29" s="946">
        <v>42646715</v>
      </c>
      <c r="H29" s="946">
        <v>291302</v>
      </c>
      <c r="I29" s="946">
        <v>495468</v>
      </c>
      <c r="J29" s="21"/>
      <c r="K29" s="77"/>
    </row>
    <row r="30" spans="1:11" ht="15" customHeight="1">
      <c r="A30" s="85"/>
      <c r="C30" t="s">
        <v>636</v>
      </c>
      <c r="D30" s="950">
        <v>12955823</v>
      </c>
      <c r="F30" s="946">
        <v>12955823</v>
      </c>
      <c r="G30" s="946">
        <v>12955823</v>
      </c>
      <c r="H30" s="946">
        <v>288658</v>
      </c>
      <c r="I30" s="946">
        <v>1226370</v>
      </c>
      <c r="J30" s="21"/>
      <c r="K30" s="77"/>
    </row>
    <row r="31" spans="1:11" ht="15" customHeight="1">
      <c r="A31" s="85"/>
      <c r="C31" t="s">
        <v>637</v>
      </c>
      <c r="D31" s="950">
        <v>14825345</v>
      </c>
      <c r="F31" s="946">
        <v>14825345</v>
      </c>
      <c r="G31" s="946">
        <v>14825345</v>
      </c>
      <c r="H31" s="946">
        <v>280614</v>
      </c>
      <c r="I31" s="946">
        <v>1204012</v>
      </c>
      <c r="J31" s="21"/>
      <c r="K31" s="77"/>
    </row>
    <row r="32" spans="1:11" ht="15" customHeight="1">
      <c r="A32" s="85"/>
      <c r="C32" t="s">
        <v>638</v>
      </c>
      <c r="D32" s="950">
        <v>6588323</v>
      </c>
      <c r="F32" s="946">
        <v>6588323</v>
      </c>
      <c r="G32" s="946">
        <v>6588323</v>
      </c>
      <c r="H32" s="946">
        <v>289820</v>
      </c>
      <c r="I32" s="946">
        <v>1204079</v>
      </c>
      <c r="J32" s="21"/>
      <c r="K32" s="77"/>
    </row>
    <row r="33" spans="1:11" ht="15" customHeight="1">
      <c r="A33" s="85"/>
      <c r="C33" t="s">
        <v>639</v>
      </c>
      <c r="D33" s="950">
        <v>26601633</v>
      </c>
      <c r="F33" s="946">
        <v>26601633</v>
      </c>
      <c r="G33" s="946">
        <v>26601633</v>
      </c>
      <c r="H33" s="946">
        <v>274503</v>
      </c>
      <c r="I33" s="946">
        <v>1196046</v>
      </c>
      <c r="J33" s="21"/>
      <c r="K33" s="77"/>
    </row>
    <row r="34" spans="1:11" ht="15" customHeight="1">
      <c r="A34" s="85"/>
      <c r="C34" t="s">
        <v>640</v>
      </c>
      <c r="D34" s="950">
        <v>9052425</v>
      </c>
      <c r="F34" s="946">
        <v>9052425</v>
      </c>
      <c r="G34" s="946">
        <v>9052425</v>
      </c>
      <c r="H34" s="946">
        <v>277699</v>
      </c>
      <c r="I34" s="946">
        <v>1161239</v>
      </c>
      <c r="J34" s="21"/>
      <c r="K34" s="77"/>
    </row>
    <row r="35" spans="1:11" ht="6" customHeight="1">
      <c r="A35" s="85"/>
      <c r="D35" s="908"/>
      <c r="F35" s="946"/>
      <c r="G35" s="946"/>
      <c r="H35" s="946"/>
      <c r="I35" s="946"/>
      <c r="J35" s="21"/>
      <c r="K35" s="77"/>
    </row>
    <row r="36" spans="1:11" ht="16.5" customHeight="1">
      <c r="A36" s="85"/>
      <c r="D36" s="934">
        <f t="shared" ref="D36:I36" si="1">SUM(D23:D34)</f>
        <v>233033468</v>
      </c>
      <c r="E36" s="725">
        <f t="shared" si="1"/>
        <v>0</v>
      </c>
      <c r="F36" s="934">
        <f t="shared" si="1"/>
        <v>233033468</v>
      </c>
      <c r="G36" s="934">
        <f t="shared" si="1"/>
        <v>233033468</v>
      </c>
      <c r="H36" s="934">
        <f t="shared" si="1"/>
        <v>3517816</v>
      </c>
      <c r="I36" s="934">
        <f t="shared" si="1"/>
        <v>13787050</v>
      </c>
      <c r="J36" s="725">
        <f>SUM(J23:J34)</f>
        <v>0</v>
      </c>
      <c r="K36" s="77"/>
    </row>
    <row r="37" spans="1:11" ht="6" customHeight="1">
      <c r="A37" s="85"/>
      <c r="D37" s="908"/>
      <c r="F37" s="946"/>
      <c r="G37" s="946"/>
      <c r="H37" s="946"/>
      <c r="I37" s="946"/>
      <c r="J37" s="21"/>
      <c r="K37" s="77"/>
    </row>
    <row r="38" spans="1:11" ht="15" customHeight="1">
      <c r="A38" s="85"/>
      <c r="B38" s="1" t="s">
        <v>642</v>
      </c>
      <c r="C38" s="1"/>
      <c r="D38" s="949"/>
      <c r="E38" s="1"/>
      <c r="F38" s="946"/>
      <c r="G38" s="946"/>
      <c r="H38" s="946"/>
      <c r="I38" s="946"/>
      <c r="J38" s="21"/>
      <c r="K38" s="77"/>
    </row>
    <row r="39" spans="1:11" ht="15" customHeight="1">
      <c r="A39" s="85"/>
      <c r="C39" t="s">
        <v>629</v>
      </c>
      <c r="D39" s="950">
        <v>32177149</v>
      </c>
      <c r="E39" s="950"/>
      <c r="F39" s="946">
        <v>32177149</v>
      </c>
      <c r="G39" s="946">
        <v>32177149</v>
      </c>
      <c r="H39" s="946">
        <v>700013</v>
      </c>
      <c r="I39" s="946">
        <v>3569912</v>
      </c>
      <c r="J39" s="21"/>
      <c r="K39" s="77"/>
    </row>
    <row r="40" spans="1:11" ht="15" customHeight="1">
      <c r="A40" s="85"/>
      <c r="C40" t="s">
        <v>630</v>
      </c>
      <c r="D40" s="950">
        <v>76462564</v>
      </c>
      <c r="E40" s="950"/>
      <c r="F40" s="946">
        <v>76462564</v>
      </c>
      <c r="G40" s="946">
        <v>76462564</v>
      </c>
      <c r="H40" s="946">
        <v>642346</v>
      </c>
      <c r="I40" s="946">
        <v>3938924</v>
      </c>
      <c r="J40" s="21"/>
      <c r="K40" s="77"/>
    </row>
    <row r="41" spans="1:11" ht="15" customHeight="1">
      <c r="A41" s="85"/>
      <c r="C41" t="s">
        <v>631</v>
      </c>
      <c r="D41" s="950">
        <v>76066252</v>
      </c>
      <c r="E41" s="950"/>
      <c r="F41" s="946">
        <v>76066252</v>
      </c>
      <c r="G41" s="946">
        <v>76066252</v>
      </c>
      <c r="H41" s="946">
        <v>670734</v>
      </c>
      <c r="I41" s="946">
        <v>3095610</v>
      </c>
      <c r="J41" s="21"/>
      <c r="K41" s="77"/>
    </row>
    <row r="42" spans="1:11" ht="15" customHeight="1">
      <c r="A42" s="85"/>
      <c r="C42" t="s">
        <v>632</v>
      </c>
      <c r="D42" s="950">
        <v>58365652</v>
      </c>
      <c r="E42" s="950"/>
      <c r="F42" s="946">
        <v>58365652</v>
      </c>
      <c r="G42" s="946">
        <v>58365652</v>
      </c>
      <c r="H42" s="946">
        <v>629437</v>
      </c>
      <c r="I42" s="946">
        <v>1364510</v>
      </c>
      <c r="J42" s="21"/>
      <c r="K42" s="77"/>
    </row>
    <row r="43" spans="1:11" ht="15" customHeight="1">
      <c r="A43" s="85"/>
      <c r="C43" t="s">
        <v>633</v>
      </c>
      <c r="D43" s="950">
        <v>51633067</v>
      </c>
      <c r="E43" s="950"/>
      <c r="F43" s="946">
        <v>51633067</v>
      </c>
      <c r="G43" s="946">
        <v>51633067</v>
      </c>
      <c r="H43" s="946">
        <v>635730</v>
      </c>
      <c r="I43" s="946">
        <v>2040475</v>
      </c>
      <c r="J43" s="21"/>
      <c r="K43" s="77"/>
    </row>
    <row r="44" spans="1:11" ht="15" customHeight="1">
      <c r="A44" s="85"/>
      <c r="C44" t="s">
        <v>634</v>
      </c>
      <c r="D44" s="950">
        <v>52033469</v>
      </c>
      <c r="E44" s="950"/>
      <c r="F44" s="946">
        <v>52033469</v>
      </c>
      <c r="G44" s="946">
        <v>52033469</v>
      </c>
      <c r="H44" s="946">
        <v>609656</v>
      </c>
      <c r="I44" s="946">
        <v>2448719</v>
      </c>
      <c r="J44" s="21"/>
      <c r="K44" s="77"/>
    </row>
    <row r="45" spans="1:11" ht="15" customHeight="1">
      <c r="A45" s="85"/>
      <c r="C45" t="s">
        <v>635</v>
      </c>
      <c r="D45" s="950">
        <v>290233216</v>
      </c>
      <c r="E45" s="950"/>
      <c r="F45" s="946">
        <v>290233216</v>
      </c>
      <c r="G45" s="946">
        <v>290233216</v>
      </c>
      <c r="H45" s="946">
        <v>593960</v>
      </c>
      <c r="I45" s="946">
        <v>1479656</v>
      </c>
      <c r="J45" s="21"/>
      <c r="K45" s="77"/>
    </row>
    <row r="46" spans="1:11" ht="15" customHeight="1">
      <c r="A46" s="85"/>
      <c r="C46" t="s">
        <v>636</v>
      </c>
      <c r="D46" s="950">
        <v>48831179</v>
      </c>
      <c r="E46" s="950"/>
      <c r="F46" s="946">
        <v>48831179</v>
      </c>
      <c r="G46" s="946">
        <v>48831179</v>
      </c>
      <c r="H46" s="946">
        <v>557770</v>
      </c>
      <c r="I46" s="946">
        <v>1181678</v>
      </c>
      <c r="J46" s="21"/>
      <c r="K46" s="77"/>
    </row>
    <row r="47" spans="1:11" ht="15" customHeight="1">
      <c r="A47" s="85"/>
      <c r="C47" t="s">
        <v>637</v>
      </c>
      <c r="D47" s="950">
        <v>29048590</v>
      </c>
      <c r="E47" s="908"/>
      <c r="F47" s="946">
        <v>29048590</v>
      </c>
      <c r="G47" s="946">
        <v>29048590</v>
      </c>
      <c r="H47" s="946">
        <v>537858</v>
      </c>
      <c r="I47" s="946">
        <v>2533207</v>
      </c>
      <c r="J47" s="21"/>
      <c r="K47" s="77"/>
    </row>
    <row r="48" spans="1:11" ht="15" customHeight="1">
      <c r="A48" s="85"/>
      <c r="C48" t="s">
        <v>638</v>
      </c>
      <c r="D48" s="950">
        <v>7077826</v>
      </c>
      <c r="E48" s="908"/>
      <c r="F48" s="946">
        <v>7077826</v>
      </c>
      <c r="G48" s="946">
        <v>7077826</v>
      </c>
      <c r="H48" s="946">
        <v>556891</v>
      </c>
      <c r="I48" s="946">
        <v>2577993</v>
      </c>
      <c r="J48" s="21"/>
      <c r="K48" s="77"/>
    </row>
    <row r="49" spans="1:11" ht="15" customHeight="1">
      <c r="A49" s="85"/>
      <c r="C49" t="s">
        <v>639</v>
      </c>
      <c r="D49" s="950">
        <v>34154628</v>
      </c>
      <c r="F49" s="946">
        <v>34154628</v>
      </c>
      <c r="G49" s="946">
        <v>34154628</v>
      </c>
      <c r="H49" s="946">
        <v>533389</v>
      </c>
      <c r="I49" s="946">
        <v>2988094</v>
      </c>
      <c r="J49" s="21"/>
      <c r="K49" s="77"/>
    </row>
    <row r="50" spans="1:11" ht="15" customHeight="1">
      <c r="A50" s="85"/>
      <c r="C50" t="s">
        <v>640</v>
      </c>
      <c r="D50" s="950">
        <v>2701997</v>
      </c>
      <c r="F50" s="946">
        <v>2701997</v>
      </c>
      <c r="G50" s="946">
        <v>2701997</v>
      </c>
      <c r="H50" s="946">
        <v>548776</v>
      </c>
      <c r="I50" s="946">
        <v>2519838</v>
      </c>
      <c r="J50" s="21"/>
      <c r="K50" s="77"/>
    </row>
    <row r="51" spans="1:11" ht="6" customHeight="1">
      <c r="A51" s="85"/>
      <c r="D51" s="908"/>
      <c r="F51" s="946"/>
      <c r="G51" s="946"/>
      <c r="H51" s="946"/>
      <c r="I51" s="946"/>
      <c r="J51" s="21"/>
      <c r="K51" s="77"/>
    </row>
    <row r="52" spans="1:11" ht="16.5" customHeight="1">
      <c r="A52" s="85"/>
      <c r="D52" s="934">
        <f t="shared" ref="D52:J52" si="2">SUM(D39:D50)</f>
        <v>758785589</v>
      </c>
      <c r="E52" s="725">
        <f t="shared" si="2"/>
        <v>0</v>
      </c>
      <c r="F52" s="934">
        <f t="shared" si="2"/>
        <v>758785589</v>
      </c>
      <c r="G52" s="934">
        <f t="shared" si="2"/>
        <v>758785589</v>
      </c>
      <c r="H52" s="934">
        <f t="shared" si="2"/>
        <v>7216560</v>
      </c>
      <c r="I52" s="934">
        <f t="shared" si="2"/>
        <v>29738616</v>
      </c>
      <c r="J52" s="725">
        <f t="shared" si="2"/>
        <v>0</v>
      </c>
      <c r="K52" s="77"/>
    </row>
    <row r="53" spans="1:11" ht="6" customHeight="1">
      <c r="A53" s="85"/>
      <c r="D53" s="966"/>
      <c r="E53" s="104"/>
      <c r="F53" s="977"/>
      <c r="G53" s="977"/>
      <c r="H53" s="977"/>
      <c r="I53" s="977"/>
      <c r="J53" s="105"/>
      <c r="K53" s="77"/>
    </row>
    <row r="54" spans="1:11" ht="22.5" customHeight="1">
      <c r="A54" s="1243" t="s">
        <v>643</v>
      </c>
      <c r="B54" s="1244"/>
      <c r="C54" s="1244"/>
      <c r="D54" s="976">
        <f t="shared" ref="D54:J54" si="3">D20+D36+D52</f>
        <v>991819057</v>
      </c>
      <c r="E54" s="106">
        <f t="shared" si="3"/>
        <v>0</v>
      </c>
      <c r="F54" s="976">
        <f t="shared" si="3"/>
        <v>991819057</v>
      </c>
      <c r="G54" s="976">
        <f t="shared" si="3"/>
        <v>991819057</v>
      </c>
      <c r="H54" s="976">
        <f t="shared" si="3"/>
        <v>10734376</v>
      </c>
      <c r="I54" s="976">
        <f t="shared" si="3"/>
        <v>43525666</v>
      </c>
      <c r="J54" s="106">
        <f t="shared" si="3"/>
        <v>0</v>
      </c>
      <c r="K54" s="77"/>
    </row>
    <row r="55" spans="1:11" ht="9" customHeight="1">
      <c r="A55" s="90"/>
      <c r="B55" s="91"/>
      <c r="C55" s="91"/>
      <c r="D55" s="91"/>
      <c r="E55" s="91"/>
      <c r="F55" s="91"/>
      <c r="G55" s="91"/>
      <c r="H55" s="91"/>
      <c r="I55" s="91"/>
      <c r="J55" s="91"/>
      <c r="K55" s="80"/>
    </row>
    <row r="56" spans="1:11" ht="6" customHeight="1"/>
    <row r="57" spans="1:11">
      <c r="K57" s="82" t="s">
        <v>101</v>
      </c>
    </row>
    <row r="58" spans="1:11">
      <c r="B58" s="258"/>
      <c r="C58" s="380" t="s">
        <v>509</v>
      </c>
    </row>
    <row r="59" spans="1:11">
      <c r="B59" s="71">
        <v>1</v>
      </c>
      <c r="C59" s="71" t="str">
        <f>'Exh1-BS'!C54</f>
        <v>A "Not Applicable," “N/A,” "NONE," or "NlL" phrase should be indicated in the schedules or sheets that do not apply or are not suitable to the Company. </v>
      </c>
    </row>
    <row r="60" spans="1:11">
      <c r="B60" s="71">
        <v>2</v>
      </c>
      <c r="C60" s="71" t="str">
        <f>'Exh1-BS'!C55</f>
        <v>Any schedule not in accordance with the prescribed format, wrong data entry, missing details, information, and incomplete information/s shall be subject to penalties as specified under CL 2014-15.</v>
      </c>
    </row>
  </sheetData>
  <mergeCells count="8">
    <mergeCell ref="A54:C54"/>
    <mergeCell ref="A5:C5"/>
    <mergeCell ref="A1:K1"/>
    <mergeCell ref="A2:K2"/>
    <mergeCell ref="G3:J3"/>
    <mergeCell ref="K3:K4"/>
    <mergeCell ref="A3:C4"/>
    <mergeCell ref="D3:E3"/>
  </mergeCells>
  <phoneticPr fontId="6" type="noConversion"/>
  <hyperlinks>
    <hyperlink ref="K57" location="'CONTENTS'!A1" display="CONTENTS!A1" xr:uid="{D4F6A3D5-D966-45BE-B2AD-BB582D056680}"/>
  </hyperlinks>
  <printOptions horizontalCentered="1" gridLines="1"/>
  <pageMargins left="0.51181102362204722" right="0.23622047244094491" top="0.39370078740157483" bottom="0.19685039370078741" header="0.51181102362204722" footer="0.51181102362204722"/>
  <pageSetup paperSize="14" scale="70" orientation="landscape" r:id="rId1"/>
  <headerFooter alignWithMargins="0">
    <oddFooter>&amp;RPage 6 EX4_TF-Wdr_PN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ca9307-7fe5-4797-a098-57bd1eb437ac" xsi:nil="true"/>
    <lcf76f155ced4ddcb4097134ff3c332f xmlns="f79bc100-d68f-46a9-8db5-b172db4a66c6">
      <Terms xmlns="http://schemas.microsoft.com/office/infopath/2007/PartnerControls"/>
    </lcf76f155ced4ddcb4097134ff3c332f>
    <SharedWithUsers xmlns="7fca9307-7fe5-4797-a098-57bd1eb437a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FFBDC74663A47A9FC07AD497701C7" ma:contentTypeVersion="15" ma:contentTypeDescription="Create a new document." ma:contentTypeScope="" ma:versionID="41d24cb1ddd56afe6459551bcf284bcc">
  <xsd:schema xmlns:xsd="http://www.w3.org/2001/XMLSchema" xmlns:xs="http://www.w3.org/2001/XMLSchema" xmlns:p="http://schemas.microsoft.com/office/2006/metadata/properties" xmlns:ns2="f79bc100-d68f-46a9-8db5-b172db4a66c6" xmlns:ns3="7fca9307-7fe5-4797-a098-57bd1eb437ac" targetNamespace="http://schemas.microsoft.com/office/2006/metadata/properties" ma:root="true" ma:fieldsID="6edb3591421688be15112c0e41ce646e" ns2:_="" ns3:_="">
    <xsd:import namespace="f79bc100-d68f-46a9-8db5-b172db4a66c6"/>
    <xsd:import namespace="7fca9307-7fe5-4797-a098-57bd1eb43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bc100-d68f-46a9-8db5-b172db4a6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c7b5a5c-ce00-47d5-b44b-c66ac74b3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a9307-7fe5-4797-a098-57bd1eb437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51a020-4850-42bf-bbae-51199c614979}" ma:internalName="TaxCatchAll" ma:showField="CatchAllData" ma:web="7fca9307-7fe5-4797-a098-57bd1eb43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2E4A2-16F8-4CF2-BBA5-4A41E7EBA24A}">
  <ds:schemaRefs>
    <ds:schemaRef ds:uri="http://schemas.microsoft.com/office/2006/metadata/properties"/>
    <ds:schemaRef ds:uri="http://schemas.microsoft.com/office/infopath/2007/PartnerControls"/>
    <ds:schemaRef ds:uri="7fca9307-7fe5-4797-a098-57bd1eb437ac"/>
    <ds:schemaRef ds:uri="f79bc100-d68f-46a9-8db5-b172db4a66c6"/>
  </ds:schemaRefs>
</ds:datastoreItem>
</file>

<file path=customXml/itemProps2.xml><?xml version="1.0" encoding="utf-8"?>
<ds:datastoreItem xmlns:ds="http://schemas.openxmlformats.org/officeDocument/2006/customXml" ds:itemID="{0E719518-C479-4866-B1DF-E8A2BCDA8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bc100-d68f-46a9-8db5-b172db4a66c6"/>
    <ds:schemaRef ds:uri="7fca9307-7fe5-4797-a098-57bd1eb43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812C5-B2FF-4DDA-9847-AFD37F43D9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42</vt:i4>
      </vt:variant>
    </vt:vector>
  </HeadingPairs>
  <TitlesOfParts>
    <vt:vector size="90" baseType="lpstr">
      <vt:lpstr>Summary of Changes</vt:lpstr>
      <vt:lpstr>Cover</vt:lpstr>
      <vt:lpstr>CONTENTS</vt:lpstr>
      <vt:lpstr>Co Info </vt:lpstr>
      <vt:lpstr>Co Info Annex</vt:lpstr>
      <vt:lpstr>Exh1-BS</vt:lpstr>
      <vt:lpstr>Exh 2 -IS</vt:lpstr>
      <vt:lpstr>Exh 3 TF-dep</vt:lpstr>
      <vt:lpstr>Exh 4-TF-Wdr</vt:lpstr>
      <vt:lpstr>Exh 5-Sales</vt:lpstr>
      <vt:lpstr>Exh 6-Pol</vt:lpstr>
      <vt:lpstr>Exh 7-AvailPlan</vt:lpstr>
      <vt:lpstr>Exh 8-Claims</vt:lpstr>
      <vt:lpstr>1-ITF</vt:lpstr>
      <vt:lpstr>2-IPF</vt:lpstr>
      <vt:lpstr>3-1 CA-GS</vt:lpstr>
      <vt:lpstr>3-2 CA-COH CIB </vt:lpstr>
      <vt:lpstr>Sheet1</vt:lpstr>
      <vt:lpstr>3-3 CA-MF UITF</vt:lpstr>
      <vt:lpstr>3-4 CA-STI</vt:lpstr>
      <vt:lpstr>3-5 CA-CB</vt:lpstr>
      <vt:lpstr>3-6 CA-ML</vt:lpstr>
      <vt:lpstr>3-7 CA-PL</vt:lpstr>
      <vt:lpstr>3-8 CA-S</vt:lpstr>
      <vt:lpstr>3-9 CA-RE</vt:lpstr>
      <vt:lpstr>3-10 CA-OI</vt:lpstr>
      <vt:lpstr>3-11 CA-REC TRUSTEE</vt:lpstr>
      <vt:lpstr>3-12 CA-AII</vt:lpstr>
      <vt:lpstr>3-13 CA-AR NR</vt:lpstr>
      <vt:lpstr>3-14 CA-PPE</vt:lpstr>
      <vt:lpstr>3-15 CA-INV</vt:lpstr>
      <vt:lpstr>3-16 CA-OA</vt:lpstr>
      <vt:lpstr>4 PNR</vt:lpstr>
      <vt:lpstr>5 IPR</vt:lpstr>
      <vt:lpstr>6 OR</vt:lpstr>
      <vt:lpstr>7 PBP</vt:lpstr>
      <vt:lpstr>8 PD</vt:lpstr>
      <vt:lpstr> 9 CBR</vt:lpstr>
      <vt:lpstr>10 AP NP</vt:lpstr>
      <vt:lpstr>11 TxP</vt:lpstr>
      <vt:lpstr>12 AE</vt:lpstr>
      <vt:lpstr>13 OL</vt:lpstr>
      <vt:lpstr>14 SHE</vt:lpstr>
      <vt:lpstr>15 TB</vt:lpstr>
      <vt:lpstr>16 Recon</vt:lpstr>
      <vt:lpstr>Appendix A.1</vt:lpstr>
      <vt:lpstr>Appendix A.2</vt:lpstr>
      <vt:lpstr>Cert</vt:lpstr>
      <vt:lpstr>'Co Info '!AS</vt:lpstr>
      <vt:lpstr>etf</vt:lpstr>
      <vt:lpstr>mtf</vt:lpstr>
      <vt:lpstr>' 9 CBR'!Print_Area</vt:lpstr>
      <vt:lpstr>'10 AP NP'!Print_Area</vt:lpstr>
      <vt:lpstr>'11 TxP'!Print_Area</vt:lpstr>
      <vt:lpstr>'12 AE'!Print_Area</vt:lpstr>
      <vt:lpstr>'13 OL'!Print_Area</vt:lpstr>
      <vt:lpstr>'14 SHE'!Print_Area</vt:lpstr>
      <vt:lpstr>'1-ITF'!Print_Area</vt:lpstr>
      <vt:lpstr>'2-IPF'!Print_Area</vt:lpstr>
      <vt:lpstr>'3-10 CA-OI'!Print_Area</vt:lpstr>
      <vt:lpstr>'3-11 CA-REC TRUSTEE'!Print_Area</vt:lpstr>
      <vt:lpstr>'3-12 CA-AII'!Print_Area</vt:lpstr>
      <vt:lpstr>'3-13 CA-AR NR'!Print_Area</vt:lpstr>
      <vt:lpstr>'3-14 CA-PPE'!Print_Area</vt:lpstr>
      <vt:lpstr>'3-15 CA-INV'!Print_Area</vt:lpstr>
      <vt:lpstr>'3-16 CA-OA'!Print_Area</vt:lpstr>
      <vt:lpstr>'3-3 CA-MF UITF'!Print_Area</vt:lpstr>
      <vt:lpstr>'3-4 CA-STI'!Print_Area</vt:lpstr>
      <vt:lpstr>'3-6 CA-ML'!Print_Area</vt:lpstr>
      <vt:lpstr>'3-7 CA-PL'!Print_Area</vt:lpstr>
      <vt:lpstr>'3-8 CA-S'!Print_Area</vt:lpstr>
      <vt:lpstr>'3-9 CA-RE'!Print_Area</vt:lpstr>
      <vt:lpstr>'5 IPR'!Print_Area</vt:lpstr>
      <vt:lpstr>'6 OR'!Print_Area</vt:lpstr>
      <vt:lpstr>'7 PBP'!Print_Area</vt:lpstr>
      <vt:lpstr>'8 PD'!Print_Area</vt:lpstr>
      <vt:lpstr>Cert!Print_Area</vt:lpstr>
      <vt:lpstr>'Co Info '!Print_Area</vt:lpstr>
      <vt:lpstr>CONTENTS!Print_Area</vt:lpstr>
      <vt:lpstr>Cover!Print_Area</vt:lpstr>
      <vt:lpstr>'Exh 2 -IS'!Print_Area</vt:lpstr>
      <vt:lpstr>'Exh 3 TF-dep'!Print_Area</vt:lpstr>
      <vt:lpstr>'Exh 4-TF-Wdr'!Print_Area</vt:lpstr>
      <vt:lpstr>'Exh 5-Sales'!Print_Area</vt:lpstr>
      <vt:lpstr>'Exh 6-Pol'!Print_Area</vt:lpstr>
      <vt:lpstr>'Exh 7-AvailPlan'!Print_Area</vt:lpstr>
      <vt:lpstr>'Exh 8-Claims'!Print_Area</vt:lpstr>
      <vt:lpstr>'Exh1-BS'!Print_Area</vt:lpstr>
      <vt:lpstr>'Exh 4-TF-Wdr'!Print_Titles</vt:lpstr>
      <vt:lpstr>ptf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C. Candanido</dc:creator>
  <cp:keywords/>
  <dc:description/>
  <cp:lastModifiedBy>Charilyn M Chua</cp:lastModifiedBy>
  <cp:revision/>
  <cp:lastPrinted>2025-04-23T06:15:08Z</cp:lastPrinted>
  <dcterms:created xsi:type="dcterms:W3CDTF">1996-10-14T23:33:28Z</dcterms:created>
  <dcterms:modified xsi:type="dcterms:W3CDTF">2025-05-02T04:12:20Z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0x0101006C5FFBDC74663A47A9FC07AD497701C7</vt:lpwstr>
  </property>
  <property fmtid="{D5CDD505-2E9C-101B-9397-08002B2CF9AE}" pid="3" name="MediaServiceImageTags">
    <vt:lpwstr/>
  </property>
  <property fmtid="{D5CDD505-2E9C-101B-9397-08002B2CF9AE}" pid="4" name="Order">
    <vt:r8>2433700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CustomUiType">
    <vt:lpwstr>2</vt:lpwstr>
  </property>
</Properties>
</file>